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customXml/itemProps15.xml" ContentType="application/vnd.openxmlformats-officedocument.customXmlProperties+xml"/>
  <Override PartName="/customXml/itemProps16.xml" ContentType="application/vnd.openxmlformats-officedocument.customXmlProperties+xml"/>
  <Override PartName="/xl/activeX/activeX1.xml" ContentType="application/vnd.ms-office.activeX+xml"/>
  <Override PartName="/docProps/custom.xml" ContentType="application/vnd.openxmlformats-officedocument.custom-properties+xml"/>
  <Override PartName="/docProps/app.xml" ContentType="application/vnd.openxmlformats-officedocument.extended-properties+xml"/>
  <Override PartName="/customXml/itemProps17.xml" ContentType="application/vnd.openxmlformats-officedocument.customXmlProperties+xml"/>
  <Override PartName="/customXml/itemProps14.xml" ContentType="application/vnd.openxmlformats-officedocument.customXmlProperties+xml"/>
  <Override PartName="/customXml/itemProps13.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Override PartName="/xl/activeX/activeX3.xml" ContentType="application/vnd.ms-office.activeX+xml"/>
  <Override PartName="/xl/activeX/activeX2.xml" ContentType="application/vnd.ms-office.activeX+xml"/>
  <Override PartName="/xl/activeX/activeX4.xml" ContentType="application/vnd.ms-office.activeX+xml"/>
  <Override PartName="/xl/activeX/activeX5.xml" ContentType="application/vnd.ms-office.activeX+xml"/>
  <Override PartName="/xl/activeX/activeX6.xml" ContentType="application/vnd.ms-office.activeX+xml"/>
  <Override PartName="/customXml/itemProps4.xml" ContentType="application/vnd.openxmlformats-officedocument.customXmlProperties+xml"/>
  <Override PartName="/customXml/itemProps5.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9.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19.xml" ContentType="application/vnd.openxmlformats-officedocument.customXmlProperties+xml"/>
  <Override PartName="/customXml/itemProps18.xml" ContentType="application/vnd.openxmlformats-officedocument.customXmlProperties+xml"/>
  <Override PartName="/customXml/itemProps20.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epo\Documents\"/>
    </mc:Choice>
  </mc:AlternateContent>
  <bookViews>
    <workbookView xWindow="3990" yWindow="4035" windowWidth="20550" windowHeight="7575" firstSheet="2" activeTab="2"/>
  </bookViews>
  <sheets>
    <sheet name="Finanskladde" sheetId="4" state="veryHidden" r:id="rId1"/>
    <sheet name="Hent Data" sheetId="1" state="hidden" r:id="rId2"/>
    <sheet name="Rapport" sheetId="6" r:id="rId3"/>
    <sheet name="Vejledning" sheetId="2" state="hidden" r:id="rId4"/>
  </sheets>
  <definedNames>
    <definedName name="AccountNumArea">'Hent Data'!$R$28:$R$191</definedName>
    <definedName name="AdoptedDateCodeArea">'Hent Data'!$T$9:$AE$9</definedName>
    <definedName name="AdoptedDateFromArea">'Hent Data'!$T$10:$AE$10</definedName>
    <definedName name="AdoptedDateToArea">'Hent Data'!$T$11:$AE$11</definedName>
    <definedName name="AmountDisplayArea">'Hent Data'!$T$28:$AE$191</definedName>
    <definedName name="AmountInclTaxArea">'Hent Data'!$T$25:$AE$25</definedName>
    <definedName name="BaseYearArea">'Hent Data'!$T$23:$AE$23</definedName>
    <definedName name="BudgetCommentArea">'Hent Data'!$T$8:$AE$8</definedName>
    <definedName name="BudgetModelArea">'Hent Data'!$T$5:$AE$5</definedName>
    <definedName name="BudgetNormalPrimoArea">'Hent Data'!$T$4:$AE$4</definedName>
    <definedName name="ColumndefinitionArea">'Hent Data'!$T$2:$AE$26</definedName>
    <definedName name="CommissionsArea">'Hent Data'!$T$7:$AE$7</definedName>
    <definedName name="ComputationProgressingMark">'Hent Data'!$S$28:$S$191</definedName>
    <definedName name="ComputeColumnArea">'Hent Data'!$T$3:$AE$3</definedName>
    <definedName name="CreatedDateCodeArea">'Hent Data'!$T$18:$AE$18</definedName>
    <definedName name="CreatedDateFromArea">'Hent Data'!$T$19:$AE$19</definedName>
    <definedName name="CreatedDateToArea">'Hent Data'!$T$20:$AE$20</definedName>
    <definedName name="DataAreaArea">'Hent Data'!$T$2:$AE$2</definedName>
    <definedName name="DimensionSelectionArea">'Hent Data'!$B$28:$P$191</definedName>
    <definedName name="FactorArea">'Hent Data'!$T$26:$AE$26</definedName>
    <definedName name="FromDateArea">'Hent Data'!$T$16:$AE$16</definedName>
    <definedName name="IncludeInactiveArea">'Hent Data'!$T$12:$AE$12</definedName>
    <definedName name="JournalDataAreaArea">Finanskladde!$D$3</definedName>
    <definedName name="JournalDescriptionArea">Finanskladde!$F$4</definedName>
    <definedName name="JournalLineArea">Finanskladde!$B$9:$J$31</definedName>
    <definedName name="JournalLineHeaderArea">Finanskladde!$B$8:$I$8</definedName>
    <definedName name="JournalNameArea">Finanskladde!$F$3</definedName>
    <definedName name="ModificationTypeArea">'Hent Data'!$T$6:$AE$6</definedName>
    <definedName name="NetExpenserevenueArea">'Hent Data'!$T$24:$AE$24</definedName>
    <definedName name="PeriodCodeArea">'Hent Data'!$T$15:$AE$15</definedName>
    <definedName name="PriceFluctArea">'Hent Data'!$T$22:$AE$22</definedName>
    <definedName name="PriceLevelArea">'Hent Data'!$T$21:$AE$21</definedName>
    <definedName name="RowTypeArea">'Hent Data'!$Q$28:$Q$191</definedName>
    <definedName name="SDabsenceTypeArea">'Hent Data'!$T$14:$AE$14</definedName>
    <definedName name="TextDimensionArea">'Hent Data'!$T$13:$AE$13</definedName>
    <definedName name="ToDateArea">'Hent Data'!$T$17:$AE$17</definedName>
  </definedNames>
  <calcPr calcId="152511"/>
</workbook>
</file>

<file path=xl/calcChain.xml><?xml version="1.0" encoding="utf-8"?>
<calcChain xmlns="http://schemas.openxmlformats.org/spreadsheetml/2006/main">
  <c r="F92" i="6" l="1"/>
  <c r="F98" i="6" l="1"/>
  <c r="F96" i="6"/>
  <c r="F74" i="6"/>
  <c r="F91" i="6"/>
  <c r="F90" i="6"/>
  <c r="F89" i="6"/>
  <c r="F79" i="6"/>
  <c r="F100" i="6"/>
  <c r="F87" i="6"/>
  <c r="F97" i="6"/>
  <c r="F95" i="6"/>
  <c r="F18" i="6" l="1"/>
  <c r="F17" i="6"/>
  <c r="F31" i="6"/>
  <c r="F13" i="6"/>
  <c r="Z69" i="1"/>
  <c r="Z70" i="1"/>
  <c r="Z71" i="1"/>
  <c r="Z72" i="1"/>
  <c r="Z73" i="1"/>
  <c r="Z74" i="1"/>
  <c r="Z75" i="1"/>
  <c r="Z76" i="1"/>
  <c r="Z77" i="1"/>
  <c r="Z78" i="1"/>
  <c r="Z79" i="1"/>
  <c r="Z80" i="1"/>
  <c r="Z81" i="1"/>
  <c r="Z82" i="1"/>
  <c r="Z83" i="1"/>
  <c r="Z84" i="1"/>
  <c r="Z85" i="1"/>
  <c r="Z86" i="1"/>
  <c r="Z68" i="1"/>
  <c r="F27" i="6" l="1"/>
  <c r="F35" i="6" l="1"/>
  <c r="F15" i="6"/>
  <c r="F37" i="6"/>
  <c r="F50" i="6"/>
  <c r="F64" i="6"/>
  <c r="F63" i="6"/>
  <c r="F52" i="6"/>
  <c r="F54" i="6"/>
  <c r="F61" i="6"/>
  <c r="F51" i="6"/>
  <c r="F57" i="6"/>
  <c r="F55" i="6"/>
  <c r="F66" i="6"/>
  <c r="F53" i="6"/>
  <c r="F49" i="6"/>
  <c r="F42" i="6"/>
  <c r="F41" i="6"/>
  <c r="F40" i="6"/>
  <c r="F38" i="6"/>
  <c r="F39" i="6" l="1"/>
  <c r="F36" i="6"/>
  <c r="F72" i="6" l="1"/>
  <c r="F70" i="6"/>
  <c r="F62" i="6"/>
  <c r="F69" i="6"/>
  <c r="F28" i="6"/>
  <c r="F25" i="6"/>
  <c r="F19" i="6"/>
  <c r="F14" i="6"/>
  <c r="F12" i="6" l="1"/>
  <c r="F10" i="6"/>
  <c r="F48" i="6"/>
  <c r="F47" i="6" s="1"/>
  <c r="F105" i="6" l="1"/>
</calcChain>
</file>

<file path=xl/sharedStrings.xml><?xml version="1.0" encoding="utf-8"?>
<sst xmlns="http://schemas.openxmlformats.org/spreadsheetml/2006/main" count="1058" uniqueCount="425">
  <si>
    <t>Connection</t>
  </si>
  <si>
    <t/>
  </si>
  <si>
    <t xml:space="preserve">Beregn kolonne </t>
  </si>
  <si>
    <t xml:space="preserve">BudgetModel </t>
  </si>
  <si>
    <t xml:space="preserve">Fra Dato </t>
  </si>
  <si>
    <t xml:space="preserve">Til Dato </t>
  </si>
  <si>
    <t xml:space="preserve">Prisniveau </t>
  </si>
  <si>
    <t xml:space="preserve">Prisregister </t>
  </si>
  <si>
    <t xml:space="preserve">Basisår </t>
  </si>
  <si>
    <t xml:space="preserve">N/U/I </t>
  </si>
  <si>
    <t>Beregn Kolonne</t>
  </si>
  <si>
    <t>Budgetmodel</t>
  </si>
  <si>
    <t>Beskrivelse</t>
  </si>
  <si>
    <t>Egne kommentarer</t>
  </si>
  <si>
    <t>Fra dato</t>
  </si>
  <si>
    <t>Til dato</t>
  </si>
  <si>
    <t>Prisniveau</t>
  </si>
  <si>
    <t>Vælg det prisniveau, kolonnen skal beregnes i. Prisniveauet har betydning for beregningstiden. Løbende priser er altid hurtigst. For budgetkolonner er det lige så hurtigt med budgetår og budgetår-1, medmindre der er valgt alternativt prisregister.</t>
  </si>
  <si>
    <t>Prisregister</t>
  </si>
  <si>
    <t>Basisår</t>
  </si>
  <si>
    <t>N/U/I</t>
  </si>
  <si>
    <t>Angiver, om der medtages både indtægter og udgifter (netto), kun udgifter, eller kun indtægter.</t>
  </si>
  <si>
    <t>Afgrænsning</t>
  </si>
  <si>
    <t>Kolonner</t>
  </si>
  <si>
    <t>Med knapperne i det gule område vælges de dimensioner, der skal indgå i afgrænsningen af beløb i beløbskolonnerne.</t>
  </si>
  <si>
    <t>I specifikation af afgrænsningerne kan bruges sædvanlige specialtegn (*  ?   ..)</t>
  </si>
  <si>
    <t>Ved afgrænsning på afledt dimension medtages i hver kolonne de konti, som på kolonnens slutdato dar den/de udvalgte afledte dimension(er). Beløb beregnes for hele kolonnens periode, selv om den afledte dimension ikke har været gældende i hele perioden.</t>
  </si>
  <si>
    <t>Bestemmer, om kolonnen opdateres fra Prisme, når der trykkes på "Opdater" knappen. Da opdateringer tager tid, kan der spares tid ved at undlade genberegning af kolonner, hvor man ved, der ikke er ændringer siden sidste opdatering.</t>
  </si>
  <si>
    <t xml:space="preserve">I hver efterfølgende række specificeres de konkrete værdier, der skal afgrænses på for de enkelte dimensioner. Ikke-udfyldte felter indgår ikke i afgrænsningen. </t>
  </si>
  <si>
    <t>Skjulte rækker og helt tomme rækker opdateres heller ikke. I beløbskolonnerne kan man derfor i disse rækker indsætte formler, som beregnes som normalt i regnearket.</t>
  </si>
  <si>
    <t>Skjulte kolonner i afgrænsningsområdet indgår ikke i afgrænsningen.</t>
  </si>
  <si>
    <t>Skjulte beløbskolonner opdateres ikke fra Prisme.</t>
  </si>
  <si>
    <t>Opsætning</t>
  </si>
  <si>
    <t>Hent Data</t>
  </si>
  <si>
    <t>De røde områder bruges til opslag fra knapperne i specifikation af beløbskolonner. Disse er centrale for hele funktionaliteten og bør derfor aldrig ændres.</t>
  </si>
  <si>
    <t>COM opsætning</t>
  </si>
  <si>
    <t>Ellers udfyldes med ENTEN navnet på en installeret Axapta konfiguration ELLER filnavn for en fil, der indeholder en exporteret Axapta konfiguration. Filen kan være placeret på en filserver.</t>
  </si>
  <si>
    <t>Hvis man vil anvende den aktive installerede Axapta konfiguration, skal feltet ikke udfyldes.</t>
  </si>
  <si>
    <t>Bevar forbindelse</t>
  </si>
  <si>
    <t>Afbryd efter hvert opslag</t>
  </si>
  <si>
    <t>Faktor</t>
  </si>
  <si>
    <t>***</t>
  </si>
  <si>
    <t>Kolonnens slutdato. Kolonner uden startdato og slutdato opdateres ikke fra Prisme. Hvis der er valgt periodekode, bestemmes datoen udfra periodekoden.</t>
  </si>
  <si>
    <t>Vælg det prisregister, der bruges ved prisregulering. For budgetkolonner beregnes normalt udfra budgetmodellens prisregister, men her kan vælges et alternativt prisregister, som da bruges til prisreguleringen.</t>
  </si>
  <si>
    <t>Basisår for prisreguleringen. Hvis intet er angivet, beregnes udfra budgetår. Skal angives som 4-cifret årstal.</t>
  </si>
  <si>
    <t>I det lyseblå område til højre for afgrænsningerne kan vælges specielle rækketyper. Valgmuligheder fremgår af dropdown box, der fremkommer, når et felt i området vælges.</t>
  </si>
  <si>
    <t>Første valgmulighed (Hentes ikke fra Prisme) gælder også, hvis der skrives noget i feltet, som ikke kan vælges fra listen. I rækker med dette valg kan man fx i beløbskolonnerne indsætte formler, der beregnes som normalt i Excel.</t>
  </si>
  <si>
    <t>Her kan angives en faktor med 6 decimaler, som ganges på de tal, der modtages fra Prisme. Hvis feltet er tomt eller 0, bruges faktor 1.</t>
  </si>
  <si>
    <t>Brugerrettigheder</t>
  </si>
  <si>
    <t>Brugere, der skal anvende regnearkets funktionalitet, skal have tildelt fuld rettighed til følgende funktioner i Prisme:</t>
  </si>
  <si>
    <t>Prisme konfiguration</t>
  </si>
  <si>
    <t>Derefter skal det sikres, at følgende konfigurationsnøgle er aktiveret:</t>
  </si>
  <si>
    <t>Det anbefales, at der oprettes en brugergruppe med ovennævnte rettigheder, og at rettigheder til brugere styres ved at de er medlem af denne gruppe.</t>
  </si>
  <si>
    <t>Business Connector/Adgang til afvikling</t>
  </si>
  <si>
    <t>Regnskab</t>
  </si>
  <si>
    <t xml:space="preserve">Oprettet datointervalkode </t>
  </si>
  <si>
    <t xml:space="preserve">Oprettet fra dato </t>
  </si>
  <si>
    <t xml:space="preserve">Oprettet til dato </t>
  </si>
  <si>
    <t xml:space="preserve">Ændringstype </t>
  </si>
  <si>
    <t xml:space="preserve">Vedtaget datointervalkode </t>
  </si>
  <si>
    <t xml:space="preserve">Vedtaget fra dato </t>
  </si>
  <si>
    <t xml:space="preserve">Vedtaget til dato </t>
  </si>
  <si>
    <t xml:space="preserve">Beløb incl. Moms </t>
  </si>
  <si>
    <t xml:space="preserve">Datointervalkode </t>
  </si>
  <si>
    <t xml:space="preserve">Regnskab </t>
  </si>
  <si>
    <t xml:space="preserve">Faktor </t>
  </si>
  <si>
    <t>Bestemmer hvilket regnskab der hentes data fra. Hvis ikke udfyldt bruges opstartregnskab som angivet på fanebladet Opsætning, eller i den anvendte konfiguration.</t>
  </si>
  <si>
    <t>Datointervalkode</t>
  </si>
  <si>
    <t>Ændringstype</t>
  </si>
  <si>
    <t>Vedtaget datointervalkode</t>
  </si>
  <si>
    <t>Vedtaget fra dato</t>
  </si>
  <si>
    <t>Vedtaget til dato</t>
  </si>
  <si>
    <t>Kun budgetkolonner: Afgrænsning af budgetposter med vedtaget dato &lt;= den angivne</t>
  </si>
  <si>
    <t>Her kan vælges en af de definerede datointervalkoder fra Prisme. Ved valg af datointervalkode, overskrives fra dato og til dato, og de opdateres fra datointervalkoden, hver gang data hentes fra Prisme.</t>
  </si>
  <si>
    <t>Kun budgetkolonner: Datointervalkode for vedtaget dato. Ved valg af vedtaget datointervalkode, overskrives vedtaget fra dato og vedtaget til dato, og de opdateres fra datointervalkoden, hver gang data hentes fra Prisme.</t>
  </si>
  <si>
    <t>Oprettet datointervalkode</t>
  </si>
  <si>
    <t>Oprettet fra dato</t>
  </si>
  <si>
    <t>Oprettet til dato</t>
  </si>
  <si>
    <t>Beløb incl. Moms</t>
  </si>
  <si>
    <t>Angiv om beløb beregnes incl. Moms. Ikke-udfyldt betyder det samme som Nej</t>
  </si>
  <si>
    <t>Angiv det regnskab, der skal anvendes ved opstart af FIE. Hvis intet er angivet her, bestemmes opstartregnskab udfra opsætning af den valgte konfiguration. Regnskabet kan overstyres for de enkelte kolonner.</t>
  </si>
  <si>
    <t>Denne række må ikke bruges. Indsæt nye afgrænsninger ovenfor</t>
  </si>
  <si>
    <t xml:space="preserve">Udvalg </t>
  </si>
  <si>
    <t xml:space="preserve">Inaktive budgetposter </t>
  </si>
  <si>
    <t xml:space="preserve">Kolonnetype </t>
  </si>
  <si>
    <t xml:space="preserve">Budgetkommentar </t>
  </si>
  <si>
    <t xml:space="preserve">Tekstdimension </t>
  </si>
  <si>
    <t>Kolonnetype</t>
  </si>
  <si>
    <t>Skal udfyldes ved budgetkolonner. Beløb medtages fra den valgte budgetmodel og alle undermodeller. Skal også udfyldes for budgetindberetningskolonner.</t>
  </si>
  <si>
    <t>For budgetkolonner: Afgrænsning på ændringstype. I specifikation af afgrænsningerne kan bruges sædvanlige specialtegn (*  ?   ..)</t>
  </si>
  <si>
    <t>For budgetindberetningskolonner angives den ønskede ændringstype</t>
  </si>
  <si>
    <t>Udvalg</t>
  </si>
  <si>
    <t>Kun for budgetindberetning: Det udvalg indberetningen skal høre til.</t>
  </si>
  <si>
    <t>Kun budgetkolonner: Afgrænsning af budgetposter med vedtaget dato &gt;= den angivne. For budgetindberetning angives budgetposternes vedtaget dato.</t>
  </si>
  <si>
    <t>Inaktive budgetposter</t>
  </si>
  <si>
    <t>Kun budgetkolonner: Angiv, om inaktive budgetposter skal medtages. Ikke-udfyldt betyder det samme som Nej. For budgetindberetning angives, om posterne skal indberettes som inaktive.</t>
  </si>
  <si>
    <t>Kolonnens startdato. Kolonner uden startdato og slutdato opdateres ikke fra Prisme. Hvis der er valgt periodekode, bestemmes datoen udfra periodekoden. For budgetindberetning angives budgetposternes dato (regnskabsår).</t>
  </si>
  <si>
    <t>Aktiver budgetindberetning</t>
  </si>
  <si>
    <t>Angiv, om regnearket skal bruges til budgetindberetning. Funktionen kan kun vælges, hvis faciliteten er slået til i Prisme.</t>
  </si>
  <si>
    <t>Nye rækker med afgrænsninger kan indsættes MELLEM den første og sidste afgrænsningsrække (som er låste). Bemærk dog at hvis der indsættes en ny række umiddelbart efter den første (som er låst) bliver den nye række også låst.</t>
  </si>
  <si>
    <t>I række 1 og kolonne A er celler låste for at forhindre sletning af kolonner/rækker. Låsningen bør ikke ophæves.</t>
  </si>
  <si>
    <t>Første og sidste beløbskolonne er låste og kan derfor ikke slettes. Mellemliggende kolonner kan slettes.</t>
  </si>
  <si>
    <t>Første og sidste afgrænsningsrække er låste og kan derfor ikke slettes. Mellemliggende rækker kan slettes.</t>
  </si>
  <si>
    <t>Første beløbskolonne samt rækken med "Kolonnetype" bør ikke skjules, idet visse funktioner så ikke virker. Skjul kan fortrydes.</t>
  </si>
  <si>
    <t>Der er etableret arkbeskyttelse på Hent Data fanen. Arkbeskyttelsen bør ikke ophæves. HVIS ARKBESKYTTELSEN OPHÆVES KAN MAN SLETTE RÆKKER/KOLONNER SOM ELLERS IKKE MÅ SLETTES. DETTE KAN IKKE FORTRYDES, OG EFTERFØLGENDE VIRKER REGNEARKET IKKE.</t>
  </si>
  <si>
    <t>Nye beløbskolonner kan indsættes MELLEM første og sidste beløbskolonne (som er låste). Bemærk dog at hvis der indsættes en ny kolonne umiddelbart efter den første (som er låst), bliver den nye kolonne også låst.</t>
  </si>
  <si>
    <t>Dato</t>
  </si>
  <si>
    <t>Kontonummer</t>
  </si>
  <si>
    <t>Posteringstekst</t>
  </si>
  <si>
    <t>Bærer</t>
  </si>
  <si>
    <t>Formål</t>
  </si>
  <si>
    <t>Denne række må ikke anvendes. Indsæt nye kladdelinier ovenfor</t>
  </si>
  <si>
    <t xml:space="preserve">Kladde: </t>
  </si>
  <si>
    <t xml:space="preserve">Betegnelse: </t>
  </si>
  <si>
    <t>Aktiver finanskladde</t>
  </si>
  <si>
    <t>Angiv, om regnearket skal bruges til kontering i finanskladde. Funktionen kan kun vælges, hvis faciliteten er slået til i Prisme.</t>
  </si>
  <si>
    <t>Finanskladde</t>
  </si>
  <si>
    <t>Denne fane er kun tilgængelig, hvis man har aktiveret finanskladde på opsætningsfanen.</t>
  </si>
  <si>
    <t>Ved denne indstilling afbrydes forbindelsen til Prisme efter hvert opslag. Derved opnås, at Business Connector licensen frigives</t>
  </si>
  <si>
    <t>Ved dette valg bevares forbindelsen til Prisme, når den først er etableret. Derved undgås overhead ved etablering af forbindelse ved efterfølgende opslag. Til gengæld optages en Business Connector licens permanent.</t>
  </si>
  <si>
    <t>For at regnearket kan fungere, skal Microsoft Dynamics Ax Business Connector være installeret på PC'en.</t>
  </si>
  <si>
    <t>I Prisme skal være installeret licens for mindst 1 Business Connector bruger, og Prisme faciliteten Excel COM Connection Server skal være tildelt.</t>
  </si>
  <si>
    <t>Fejl</t>
  </si>
  <si>
    <t xml:space="preserve">Regnskab: </t>
  </si>
  <si>
    <t>Debet</t>
  </si>
  <si>
    <t>Kredit</t>
  </si>
  <si>
    <t>Kladdelinier indtastes i det markerede område. Der kan om nødvendigt indsættes flere rækker til indtastning indenfor området.</t>
  </si>
  <si>
    <t>Når alle kladdelinier er indtastet, kan man overføre dem til Prisme ved tryk på knappen "Opret finanskladde"</t>
  </si>
  <si>
    <t>Her kan vælges hvilket regnskab, kladden skal oprettes i. Hvis intet vælges, bestemmes regnskab udfra opstartregnskab på opsætningsfanen.</t>
  </si>
  <si>
    <t>Kladde</t>
  </si>
  <si>
    <t>Her vælges det kladdenummer, der skal bruges. Dette gøres EFTER at man evt. har valgt regnskab, ellers får man ikke de rigtige valgmuligheder.</t>
  </si>
  <si>
    <t>Betegnelse</t>
  </si>
  <si>
    <t>Her skrives en tekst, der indsættes som betegnelse på kladden.</t>
  </si>
  <si>
    <t>Aktiver personaledata</t>
  </si>
  <si>
    <t xml:space="preserve">Fraværstype </t>
  </si>
  <si>
    <t>Ydelsesmodtager</t>
  </si>
  <si>
    <t>Angiver, om der er tale om en regnskabskolonne med normalposter, primoposter eller primo+normal, en budgetkolonne, budgetindberetningskolonne, kontotekstkolonne eller personaledatakolonne (fuldtids-/helårs-/nettotimer/fravær).</t>
  </si>
  <si>
    <t>Budgetkommentar</t>
  </si>
  <si>
    <t>Kun for budgetindberetning: Kommentar til indberetningen.</t>
  </si>
  <si>
    <t>Tekstdimeension</t>
  </si>
  <si>
    <t>Kun tekstkolonner: Dimensionsniveau for de ønskede tekster.</t>
  </si>
  <si>
    <t>Fraværstype</t>
  </si>
  <si>
    <t>Kun fraværskolonner: Afgrænsning af fraværstype.  I specifikation af afgrænsningerne kan bruges sædvanlige specialtegn (*  ?   ..)</t>
  </si>
  <si>
    <t>Kun regnskabskolonner og budgetkolonner: Datointervalkode for oprettet dato. Ved valg af oprettet datointervalkode, overskrives oprettet fra dato og oprettet til dato, og de opdateres fra datointervalkoden, hver gang data hentes fra Prisme.</t>
  </si>
  <si>
    <t>Kun regnskabskolonner og budgetkolonner: Afgrænsning af finansposter med vedtaget dato &gt;= den angivne</t>
  </si>
  <si>
    <t>Kun regnskabskolonner og budgetkolonner: Afgrænsning af finansposter med vedtaget dato &lt;= den angivne</t>
  </si>
  <si>
    <t>Finans/Excel COM Connection server</t>
  </si>
  <si>
    <t>Finans/Excel COM Budgetindberetning</t>
  </si>
  <si>
    <t>Finans/Excel COM Finanskladde</t>
  </si>
  <si>
    <t>Finans/Diverse/Excel COM opslag</t>
  </si>
  <si>
    <t>Finans/Diverse/Excel COM budgetindberetning</t>
  </si>
  <si>
    <t>Finans/Diverse/Excel COM finanskladde</t>
  </si>
  <si>
    <t>Installation foregår med Microsoft Dynamics Ax klientinstallationsprogram, hvor man skal vælge at installere Business Connector  til .NET</t>
  </si>
  <si>
    <t>Opstartregnskab</t>
  </si>
  <si>
    <t>Konfiguration</t>
  </si>
  <si>
    <t>Angiv, om regnearket skal kunne medtage personaledata. Funktionen kan kun vælges, hvis faciliteten er slået til i Prisme.</t>
  </si>
  <si>
    <t>Første og sidste afgrænsningskolonne er låste og kan derfor ikke slettes. Mellemliggende kolonner kan slettes.</t>
  </si>
  <si>
    <t>Bemærkninger</t>
  </si>
  <si>
    <t>Budget 2018</t>
  </si>
  <si>
    <t>NVK</t>
  </si>
  <si>
    <t>Ja</t>
  </si>
  <si>
    <t>Budget</t>
  </si>
  <si>
    <t>18godkendt</t>
  </si>
  <si>
    <t>18korr</t>
  </si>
  <si>
    <t>Aktuel</t>
  </si>
  <si>
    <t>F1</t>
  </si>
  <si>
    <t>F2</t>
  </si>
  <si>
    <t>F3</t>
  </si>
  <si>
    <t>D1</t>
  </si>
  <si>
    <t>S2</t>
  </si>
  <si>
    <t>U3</t>
  </si>
  <si>
    <t>G1</t>
  </si>
  <si>
    <t>G3</t>
  </si>
  <si>
    <t>G4</t>
  </si>
  <si>
    <t>U5</t>
  </si>
  <si>
    <t>T1</t>
  </si>
  <si>
    <t>&gt;</t>
  </si>
  <si>
    <t>Agerbæk Skole</t>
  </si>
  <si>
    <t>Alslev Skole</t>
  </si>
  <si>
    <t>Ansager Skole</t>
  </si>
  <si>
    <t>Blåvandshuk skole</t>
  </si>
  <si>
    <t>Brorsonsskolen</t>
  </si>
  <si>
    <t>Horne Skole</t>
  </si>
  <si>
    <t>Janderup Skole</t>
  </si>
  <si>
    <t>Blåbjergskolen Luned-Kvong</t>
  </si>
  <si>
    <t>Lykkesgårdskolen</t>
  </si>
  <si>
    <t>Nordenskov Skole</t>
  </si>
  <si>
    <t>Næsbjerg Skole</t>
  </si>
  <si>
    <t>Blåbjergskolen Nr. Nebel</t>
  </si>
  <si>
    <t>Outrup Skole</t>
  </si>
  <si>
    <t>Sct. Jacobi Skole</t>
  </si>
  <si>
    <t>Starup Skole</t>
  </si>
  <si>
    <t>Thorstrup Skole</t>
  </si>
  <si>
    <t>Tistrup Skole</t>
  </si>
  <si>
    <t>Ølgod Skole</t>
  </si>
  <si>
    <t>Årre Skole</t>
  </si>
  <si>
    <t>Ungdomsskole</t>
  </si>
  <si>
    <t>Dagplejen</t>
  </si>
  <si>
    <t>Horne, Børnehaven Regnbuen</t>
  </si>
  <si>
    <t>Oksbøl Børnehave</t>
  </si>
  <si>
    <t>Tistrup, Børnehaven Møllehuset</t>
  </si>
  <si>
    <t>Varde, Børnehaven Højgårdsparken</t>
  </si>
  <si>
    <t>Varde, Intg. Inst. Sødermarken</t>
  </si>
  <si>
    <t xml:space="preserve">Varde Vest </t>
  </si>
  <si>
    <t>Firkløveret</t>
  </si>
  <si>
    <t>Børneuniverset</t>
  </si>
  <si>
    <t>Blåbjergegnens Dagtilbud</t>
  </si>
  <si>
    <t>Daginst. Skovmussen</t>
  </si>
  <si>
    <t>Daginst. Skovbrynet</t>
  </si>
  <si>
    <t>Institution Øst</t>
  </si>
  <si>
    <t>Institution Nord-Øst</t>
  </si>
  <si>
    <t>Godkendt</t>
  </si>
  <si>
    <t>1..2</t>
  </si>
  <si>
    <t>3</t>
  </si>
  <si>
    <t>03</t>
  </si>
  <si>
    <t>22</t>
  </si>
  <si>
    <t>05</t>
  </si>
  <si>
    <t>38</t>
  </si>
  <si>
    <t>76</t>
  </si>
  <si>
    <t>301</t>
  </si>
  <si>
    <t>302</t>
  </si>
  <si>
    <t>303</t>
  </si>
  <si>
    <t>305</t>
  </si>
  <si>
    <t>306</t>
  </si>
  <si>
    <t>308</t>
  </si>
  <si>
    <t>309</t>
  </si>
  <si>
    <t>311</t>
  </si>
  <si>
    <t>312</t>
  </si>
  <si>
    <t>313</t>
  </si>
  <si>
    <t>314</t>
  </si>
  <si>
    <t>315</t>
  </si>
  <si>
    <t>316</t>
  </si>
  <si>
    <t>317</t>
  </si>
  <si>
    <t>319</t>
  </si>
  <si>
    <t>320</t>
  </si>
  <si>
    <t>321</t>
  </si>
  <si>
    <t>322</t>
  </si>
  <si>
    <t>324</t>
  </si>
  <si>
    <t>325</t>
  </si>
  <si>
    <t>Ungdomsskolen</t>
  </si>
  <si>
    <t>201</t>
  </si>
  <si>
    <t>210</t>
  </si>
  <si>
    <t>217</t>
  </si>
  <si>
    <t>222</t>
  </si>
  <si>
    <t>224</t>
  </si>
  <si>
    <t>228</t>
  </si>
  <si>
    <t>240</t>
  </si>
  <si>
    <t>241</t>
  </si>
  <si>
    <t>242</t>
  </si>
  <si>
    <t>243</t>
  </si>
  <si>
    <t>244</t>
  </si>
  <si>
    <t>245</t>
  </si>
  <si>
    <t>246</t>
  </si>
  <si>
    <t>247</t>
  </si>
  <si>
    <t>25</t>
  </si>
  <si>
    <t>11</t>
  </si>
  <si>
    <t>14</t>
  </si>
  <si>
    <t>Solsikken</t>
  </si>
  <si>
    <t>28</t>
  </si>
  <si>
    <t>børn og Familie:</t>
  </si>
  <si>
    <t>620</t>
  </si>
  <si>
    <t>01</t>
  </si>
  <si>
    <t>1</t>
  </si>
  <si>
    <t>10</t>
  </si>
  <si>
    <t>20</t>
  </si>
  <si>
    <t>30</t>
  </si>
  <si>
    <t>40</t>
  </si>
  <si>
    <t>50</t>
  </si>
  <si>
    <t>Rengøring</t>
  </si>
  <si>
    <t>502</t>
  </si>
  <si>
    <t>Skolernes fællesområde</t>
  </si>
  <si>
    <t>110</t>
  </si>
  <si>
    <t>Dagtilbud fællesområde</t>
  </si>
  <si>
    <t>109</t>
  </si>
  <si>
    <t>Pau-elever</t>
  </si>
  <si>
    <t>Kørsel Borgerservice</t>
  </si>
  <si>
    <t>Skole IT</t>
  </si>
  <si>
    <t>102</t>
  </si>
  <si>
    <t>Go' mad til børn</t>
  </si>
  <si>
    <t>327</t>
  </si>
  <si>
    <t>Direktør</t>
  </si>
  <si>
    <t>101</t>
  </si>
  <si>
    <t>104</t>
  </si>
  <si>
    <t>601</t>
  </si>
  <si>
    <t>Billum børnehave</t>
  </si>
  <si>
    <t>304</t>
  </si>
  <si>
    <t>Juniorklubber - driftsbudget på skolerne</t>
  </si>
  <si>
    <t>tildeles jfr. tildelingsmodel</t>
  </si>
  <si>
    <t>Skole-IT</t>
  </si>
  <si>
    <t>Omfatter undervisning, ungdomsklubber og SSP</t>
  </si>
  <si>
    <t>Skolernes fællesområde:</t>
  </si>
  <si>
    <t>200</t>
  </si>
  <si>
    <t>301001</t>
  </si>
  <si>
    <t>S3</t>
  </si>
  <si>
    <t>02</t>
  </si>
  <si>
    <t>01,03</t>
  </si>
  <si>
    <t>09</t>
  </si>
  <si>
    <t>13</t>
  </si>
  <si>
    <t>32</t>
  </si>
  <si>
    <t>35</t>
  </si>
  <si>
    <t>31</t>
  </si>
  <si>
    <t>301070</t>
  </si>
  <si>
    <t>06</t>
  </si>
  <si>
    <t>17</t>
  </si>
  <si>
    <t>V1</t>
  </si>
  <si>
    <t>2</t>
  </si>
  <si>
    <t>07,08,16,17,05,06</t>
  </si>
  <si>
    <t>Lederlønninger</t>
  </si>
  <si>
    <t>Vi i Naturskolen</t>
  </si>
  <si>
    <t>Erhvervsplaymaker</t>
  </si>
  <si>
    <t>Pigecamp</t>
  </si>
  <si>
    <t>Pædagogisk Central</t>
  </si>
  <si>
    <t>Skolernes brug af haller</t>
  </si>
  <si>
    <t>Specialundervisning</t>
  </si>
  <si>
    <t>Ungdommnes UU-vejledning</t>
  </si>
  <si>
    <t>Demografi</t>
  </si>
  <si>
    <t>SFO - friplads og søskendetilskud</t>
  </si>
  <si>
    <t>SFO - forældrebetaling</t>
  </si>
  <si>
    <t>SFO - Mellemkommunale betalinger</t>
  </si>
  <si>
    <t>Befordring af elever</t>
  </si>
  <si>
    <t>Bidrag til staten for friskoleelever</t>
  </si>
  <si>
    <t>Bidrag til staten for efterskoleelever</t>
  </si>
  <si>
    <t>Tilskud til elever på ordblindeefterskoler</t>
  </si>
  <si>
    <t>STU - ungdomsuddannelse for unge med særlige behov</t>
  </si>
  <si>
    <t>Herudover budget til elever på STU-Gårde under Børn og Familie.</t>
  </si>
  <si>
    <t>Læsekonsulenter, erhvervsguider, Camp, tolkebistand, fælles udgifter for skoleområdet</t>
  </si>
  <si>
    <t>Brug af haller og svømmehaller incl. Livredder</t>
  </si>
  <si>
    <t>Specialbhv. Solsikken</t>
  </si>
  <si>
    <t>Go'mad til børn</t>
  </si>
  <si>
    <t>Digitalisering dagtilbud</t>
  </si>
  <si>
    <t>Tale- hørekonsulenter</t>
  </si>
  <si>
    <t>Inklusions- og handicappulje</t>
  </si>
  <si>
    <t>Søskende- og fripladstilskud</t>
  </si>
  <si>
    <t>Forældrebetaling dagpleje og daginstitutioner</t>
  </si>
  <si>
    <t>Tilskud til privat pasning</t>
  </si>
  <si>
    <t>Tilskud til pasning af egne børn</t>
  </si>
  <si>
    <t>Pulje til fleksible åbningstider</t>
  </si>
  <si>
    <t>Åben 5 steder 3 dage før påske, samt 1 sted i julen og fredag efter Kr. Himmelfartsdag.</t>
  </si>
  <si>
    <t>Merindskrivningskonto/demografi</t>
  </si>
  <si>
    <t>Sprogscreening af 3 årige</t>
  </si>
  <si>
    <t>Heraf udgør startpakkemidler 469.060 kr.</t>
  </si>
  <si>
    <t>Mellemkommunale betalinger dagtilbud</t>
  </si>
  <si>
    <t>Tilskud til private institutioner</t>
  </si>
  <si>
    <t>Puljeordninger</t>
  </si>
  <si>
    <t>Skoleområdet:</t>
  </si>
  <si>
    <t>Dagtilbudsområdet:</t>
  </si>
  <si>
    <t>Børn og Familie:</t>
  </si>
  <si>
    <t>Administrationen</t>
  </si>
  <si>
    <t>Myndighed:</t>
  </si>
  <si>
    <t>Opholdssteder m. m. for børn og voksne</t>
  </si>
  <si>
    <t xml:space="preserve">Forebyggende foranstaltninger </t>
  </si>
  <si>
    <t>Plejefamilier</t>
  </si>
  <si>
    <t>Døgninstitutioner for børn og unge</t>
  </si>
  <si>
    <t>Sikrede døgninstitutioner</t>
  </si>
  <si>
    <t>Krisecentre</t>
  </si>
  <si>
    <t>Ledsagerordning</t>
  </si>
  <si>
    <t>Merudgiftsydelser, tabt arbejdsfortjeneste og hjemmetræning</t>
  </si>
  <si>
    <t>Brugerpanelet for Børn og Unge</t>
  </si>
  <si>
    <t>Refusioner</t>
  </si>
  <si>
    <t>Indsatser:</t>
  </si>
  <si>
    <t>Varde STU-Center</t>
  </si>
  <si>
    <t>Familiekonsulenter</t>
  </si>
  <si>
    <t>Støttekontaktpersoner</t>
  </si>
  <si>
    <t>Familiebehandling</t>
  </si>
  <si>
    <t>Lysningen 13</t>
  </si>
  <si>
    <t xml:space="preserve">Fællesudgifter og indtægter </t>
  </si>
  <si>
    <t>vedr. Ungeindsatsen</t>
  </si>
  <si>
    <t>nettobeløb udførerdel.</t>
  </si>
  <si>
    <t>Familieguider</t>
  </si>
  <si>
    <t>Der er budgetteret med fuld refusion af udgifterne</t>
  </si>
  <si>
    <t>Psykologerne</t>
  </si>
  <si>
    <t>Psykologer - familiebehandling</t>
  </si>
  <si>
    <t>nettobeløb udførerdel</t>
  </si>
  <si>
    <t>Fysio- og ergoterapeuter</t>
  </si>
  <si>
    <t>Sundhedsplejen</t>
  </si>
  <si>
    <t>Småbørnsindsats</t>
  </si>
  <si>
    <t>Tandplejen</t>
  </si>
  <si>
    <t>Børn og Læring i alt</t>
  </si>
  <si>
    <t>Folkeskolen m.m:</t>
  </si>
  <si>
    <t>Driftsbudget på skoler til skole og SFO</t>
  </si>
  <si>
    <t>Ungdomsuddannelser:</t>
  </si>
  <si>
    <t>46</t>
  </si>
  <si>
    <t>44</t>
  </si>
  <si>
    <t>Produktionsskoler</t>
  </si>
  <si>
    <t>Folkeoplysning og fritidsaktiviteter:</t>
  </si>
  <si>
    <t>Juniorklubber - demografi</t>
  </si>
  <si>
    <t>500</t>
  </si>
  <si>
    <t>78</t>
  </si>
  <si>
    <t>Ungehus/ungeråd</t>
  </si>
  <si>
    <t>Befordring  af midlertidig syge til ungdomsuddannelser</t>
  </si>
  <si>
    <t xml:space="preserve">Rengøring </t>
  </si>
  <si>
    <t xml:space="preserve">Dagtilbud </t>
  </si>
  <si>
    <t>sprogvurdering</t>
  </si>
  <si>
    <t>001</t>
  </si>
  <si>
    <t>Sprogvurdering af børn i førskolealderen</t>
  </si>
  <si>
    <t>AKT-midler</t>
  </si>
  <si>
    <t>Familiebehandling,kontaktpersoner, familiekonsulenter, aflastningsophold, økonomisk støtte, øvrige rådgivning m.m.</t>
  </si>
  <si>
    <t>401</t>
  </si>
  <si>
    <t>tildeles jfr. tildelingsmodeller. Incl. Sprogundervisning, specialklasser, specialundervisning på skolerne, familieklasser</t>
  </si>
  <si>
    <t>Endnu bedre skole i Varde Kommune</t>
  </si>
  <si>
    <t>indgår i strukturberegningerne.</t>
  </si>
  <si>
    <t>Jobcenter:</t>
  </si>
  <si>
    <t>Ungdommens Uddannelsesvejledning</t>
  </si>
  <si>
    <t>Tippen</t>
  </si>
  <si>
    <t>elever i specialskoler og specialklaser i andre kommuner, støttetimer andre kommuner, specialpædagogisk bistand, hjælpemidler m.m.</t>
  </si>
  <si>
    <t>Mellemkommunale betalinger skoler</t>
  </si>
  <si>
    <t xml:space="preserve">skole og SFO. </t>
  </si>
  <si>
    <t>Specifikation budget 2018 - Udvalget for Børn og Læring</t>
  </si>
  <si>
    <t>Budget afsat i 2017 og 2018.</t>
  </si>
  <si>
    <t>Indgår i udbud af rengøring.</t>
  </si>
  <si>
    <t>Indgår i udbud af kørsel.</t>
  </si>
  <si>
    <t>Afregnes til staten efter antallet af elever pr. 5.9.</t>
  </si>
  <si>
    <t>Bidrag til staten for elever på Produktionsskoler pr. 5.9</t>
  </si>
  <si>
    <t>Fællesudgifter og indtægter dagtilbud</t>
  </si>
  <si>
    <t>Fællesudgifter og indtægter skoleområdet</t>
  </si>
  <si>
    <t>indgår i den nye tildelingsmodel fremover</t>
  </si>
  <si>
    <t>Del af tildelingsmodel. Afregnes ultimo juli i forhold til faktisk passede børn</t>
  </si>
  <si>
    <t>Tilskuddet afhænger af udgifterne til kommunale dagtilbud</t>
  </si>
  <si>
    <t>objektiv finansiering af pladser i hele landet. Samt udgifter i forbindelse med varetægtsfængsling/ungdomssanktioner.</t>
  </si>
  <si>
    <t>Ejendomsudgifter Lysningen 13</t>
  </si>
  <si>
    <t>Prep-Kursus/DUÅ (De utrolige år)</t>
  </si>
  <si>
    <t>Udgifter markeret kan der ikke umiddelbart reduceres på</t>
  </si>
  <si>
    <t>andel af ejendomsudgifter Lerpøtvej 50 udgør 35.250 kr.</t>
  </si>
  <si>
    <t>andel af ejendomsudgifter Lerpøtvej 50 udgør 67.420 kr.</t>
  </si>
  <si>
    <t>andel af ejendomsudgifter Lerpøtvej 50 udgør 274.420 kr.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</si>
</sst>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dd\-mm\-yyyy"/>
  </numFmts>
  <fonts count="17" x14ac:knownFonts="1">
    <font>
      <sz val="10"/>
      <name val="Arial"/>
    </font>
    <font>
      <sz val="10"/>
      <name val="Arial"/>
      <family val="2"/>
    </font>
    <font>
      <b/>
      <sz val="12"/>
      <name val="Arial"/>
      <family val="2"/>
    </font>
    <font>
      <sz val="10"/>
      <name val="Arial"/>
      <family val="2"/>
    </font>
    <font>
      <sz val="8"/>
      <name val="Arial"/>
      <family val="2"/>
    </font>
    <font>
      <b/>
      <sz val="12"/>
      <name val="Arial"/>
      <family val="2"/>
    </font>
    <font>
      <b/>
      <sz val="12"/>
      <color theme="1"/>
      <name val="Calibri"/>
      <family val="2"/>
      <scheme val="minor"/>
    </font>
    <font>
      <sz val="9"/>
      <color theme="1"/>
      <name val="Calibri"/>
      <family val="2"/>
      <scheme val="minor"/>
    </font>
    <font>
      <sz val="18"/>
      <color theme="0"/>
      <name val="Arial"/>
      <family val="2"/>
    </font>
    <font>
      <b/>
      <sz val="24"/>
      <color theme="0"/>
      <name val="Arial"/>
      <family val="2"/>
    </font>
    <font>
      <sz val="10"/>
      <name val="Arial"/>
    </font>
    <font>
      <b/>
      <sz val="11"/>
      <color theme="1"/>
      <name val="Calibri"/>
      <family val="2"/>
      <scheme val="minor"/>
    </font>
    <font>
      <b/>
      <sz val="10"/>
      <name val="Arial"/>
      <family val="2"/>
    </font>
    <font>
      <b/>
      <sz val="11"/>
      <name val="Arial"/>
      <family val="2"/>
    </font>
    <font>
      <sz val="12"/>
      <name val="Arial"/>
      <family val="2"/>
    </font>
    <font>
      <sz val="10"/>
      <color theme="1"/>
      <name val="Calibri"/>
      <family val="2"/>
      <scheme val="minor"/>
    </font>
    <font>
      <b/>
      <sz val="10"/>
      <color theme="1"/>
      <name val="Calibri"/>
      <family val="2"/>
      <scheme val="minor"/>
    </font>
  </fonts>
  <fills count="13">
    <fill>
      <patternFill patternType="none"/>
    </fill>
    <fill>
      <patternFill patternType="gray125"/>
    </fill>
    <fill>
      <patternFill patternType="solid">
        <fgColor indexed="10"/>
        <bgColor indexed="64"/>
      </patternFill>
    </fill>
    <fill>
      <patternFill patternType="solid">
        <fgColor indexed="11"/>
        <bgColor indexed="64"/>
      </patternFill>
    </fill>
    <fill>
      <patternFill patternType="solid">
        <fgColor indexed="48"/>
        <bgColor indexed="64"/>
      </patternFill>
    </fill>
    <fill>
      <patternFill patternType="solid">
        <fgColor indexed="15"/>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rgb="FFE37222"/>
        <bgColor indexed="64"/>
      </patternFill>
    </fill>
    <fill>
      <patternFill patternType="solid">
        <fgColor theme="5" tint="0.79998168889431442"/>
        <bgColor indexed="64"/>
      </patternFill>
    </fill>
  </fills>
  <borders count="33">
    <border>
      <left/>
      <right/>
      <top/>
      <bottom/>
      <diagonal/>
    </border>
    <border>
      <left style="thick">
        <color indexed="64"/>
      </left>
      <right style="thick">
        <color indexed="64"/>
      </right>
      <top style="thick">
        <color indexed="64"/>
      </top>
      <bottom style="thick">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bottom/>
      <diagonal/>
    </border>
    <border>
      <left/>
      <right/>
      <top style="medium">
        <color rgb="FF023652"/>
      </top>
      <bottom/>
      <diagonal/>
    </border>
    <border>
      <left/>
      <right/>
      <top/>
      <bottom style="medium">
        <color rgb="FF023652"/>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rgb="FF023652"/>
      </bottom>
      <diagonal/>
    </border>
    <border>
      <left/>
      <right style="medium">
        <color indexed="64"/>
      </right>
      <top/>
      <bottom style="medium">
        <color rgb="FF023652"/>
      </bottom>
      <diagonal/>
    </border>
    <border>
      <left style="medium">
        <color indexed="64"/>
      </left>
      <right/>
      <top style="medium">
        <color rgb="FF023652"/>
      </top>
      <bottom/>
      <diagonal/>
    </border>
    <border>
      <left/>
      <right style="medium">
        <color indexed="64"/>
      </right>
      <top style="medium">
        <color rgb="FF023652"/>
      </top>
      <bottom/>
      <diagonal/>
    </border>
  </borders>
  <cellStyleXfs count="2">
    <xf numFmtId="0" fontId="0" fillId="0" borderId="0"/>
    <xf numFmtId="164" fontId="10" fillId="0" borderId="0" applyFont="0" applyFill="0" applyBorder="0" applyAlignment="0" applyProtection="0"/>
  </cellStyleXfs>
  <cellXfs count="191">
    <xf numFmtId="0" fontId="0" fillId="0" borderId="0" xfId="0"/>
    <xf numFmtId="0" fontId="0" fillId="0" borderId="0" xfId="0" applyProtection="1">
      <protection locked="0"/>
    </xf>
    <xf numFmtId="49" fontId="2" fillId="0" borderId="1" xfId="0" applyNumberFormat="1" applyFont="1" applyBorder="1" applyAlignment="1">
      <alignment vertical="top" wrapText="1"/>
    </xf>
    <xf numFmtId="49" fontId="0" fillId="0" borderId="0" xfId="0" applyNumberFormat="1" applyAlignment="1">
      <alignment vertical="top" wrapText="1"/>
    </xf>
    <xf numFmtId="49" fontId="3" fillId="0" borderId="2" xfId="0" applyNumberFormat="1" applyFont="1" applyBorder="1" applyAlignment="1">
      <alignment vertical="top" wrapText="1"/>
    </xf>
    <xf numFmtId="49" fontId="3" fillId="0" borderId="3" xfId="0" applyNumberFormat="1" applyFont="1" applyBorder="1" applyAlignment="1">
      <alignment vertical="top" wrapText="1"/>
    </xf>
    <xf numFmtId="49" fontId="2" fillId="3" borderId="2" xfId="0" applyNumberFormat="1" applyFont="1" applyFill="1" applyBorder="1" applyAlignment="1">
      <alignment vertical="top" wrapText="1"/>
    </xf>
    <xf numFmtId="49" fontId="3" fillId="0" borderId="4" xfId="0" applyNumberFormat="1" applyFont="1" applyBorder="1" applyAlignment="1" applyProtection="1">
      <alignment vertical="top" wrapText="1"/>
      <protection locked="0"/>
    </xf>
    <xf numFmtId="49" fontId="2" fillId="0" borderId="1" xfId="0" applyNumberFormat="1" applyFont="1" applyBorder="1" applyAlignment="1" applyProtection="1">
      <alignment vertical="top" wrapText="1"/>
    </xf>
    <xf numFmtId="49" fontId="2" fillId="4" borderId="2" xfId="0" applyNumberFormat="1" applyFont="1" applyFill="1" applyBorder="1" applyAlignment="1">
      <alignment vertical="top" wrapText="1"/>
    </xf>
    <xf numFmtId="49" fontId="2" fillId="2" borderId="2" xfId="0" applyNumberFormat="1" applyFont="1" applyFill="1" applyBorder="1" applyAlignment="1">
      <alignment vertical="top" wrapText="1"/>
    </xf>
    <xf numFmtId="49" fontId="2" fillId="0" borderId="0" xfId="0" applyNumberFormat="1" applyFont="1" applyBorder="1" applyAlignment="1">
      <alignment vertical="top" wrapText="1"/>
    </xf>
    <xf numFmtId="49" fontId="2" fillId="5" borderId="2" xfId="0" applyNumberFormat="1" applyFont="1" applyFill="1" applyBorder="1" applyAlignment="1">
      <alignment vertical="top" wrapText="1"/>
    </xf>
    <xf numFmtId="0" fontId="0" fillId="0" borderId="0" xfId="0" applyProtection="1"/>
    <xf numFmtId="49" fontId="2" fillId="0" borderId="0" xfId="0" applyNumberFormat="1" applyFont="1" applyBorder="1" applyAlignment="1" applyProtection="1">
      <alignment vertical="top" wrapText="1"/>
      <protection locked="0"/>
    </xf>
    <xf numFmtId="49" fontId="2" fillId="0" borderId="2" xfId="0" applyNumberFormat="1" applyFont="1" applyFill="1" applyBorder="1" applyAlignment="1">
      <alignment vertical="top" wrapText="1"/>
    </xf>
    <xf numFmtId="49" fontId="3" fillId="0" borderId="2" xfId="0" applyNumberFormat="1" applyFont="1" applyFill="1" applyBorder="1" applyAlignment="1">
      <alignment vertical="top" wrapText="1"/>
    </xf>
    <xf numFmtId="0" fontId="0" fillId="0" borderId="0" xfId="0" applyNumberFormat="1" applyProtection="1">
      <protection locked="0"/>
    </xf>
    <xf numFmtId="49" fontId="0" fillId="0" borderId="0" xfId="0" applyNumberFormat="1" applyFill="1" applyProtection="1">
      <protection locked="0"/>
    </xf>
    <xf numFmtId="0" fontId="0" fillId="0" borderId="0" xfId="0" applyNumberFormat="1" applyAlignment="1" applyProtection="1">
      <alignment horizontal="right"/>
      <protection locked="0"/>
    </xf>
    <xf numFmtId="0" fontId="0" fillId="0" borderId="0" xfId="0" applyFill="1" applyProtection="1">
      <protection locked="0"/>
    </xf>
    <xf numFmtId="49" fontId="0" fillId="0" borderId="8" xfId="0" applyNumberFormat="1" applyBorder="1" applyProtection="1">
      <protection locked="0"/>
    </xf>
    <xf numFmtId="49" fontId="0" fillId="0" borderId="0" xfId="0" applyNumberFormat="1" applyBorder="1" applyProtection="1">
      <protection locked="0"/>
    </xf>
    <xf numFmtId="49" fontId="0" fillId="0" borderId="9" xfId="0" applyNumberFormat="1" applyBorder="1" applyProtection="1">
      <protection locked="0"/>
    </xf>
    <xf numFmtId="49" fontId="0" fillId="6" borderId="0" xfId="0" applyNumberFormat="1" applyFill="1" applyBorder="1" applyProtection="1">
      <protection locked="0"/>
    </xf>
    <xf numFmtId="49" fontId="0" fillId="0" borderId="18" xfId="0" applyNumberFormat="1" applyFill="1" applyBorder="1" applyProtection="1">
      <protection locked="0"/>
    </xf>
    <xf numFmtId="0" fontId="0" fillId="0" borderId="0" xfId="0" applyFill="1" applyAlignment="1" applyProtection="1">
      <alignment horizontal="right"/>
      <protection locked="0"/>
    </xf>
    <xf numFmtId="3" fontId="0" fillId="0" borderId="8" xfId="0" applyNumberFormat="1"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0" borderId="0" xfId="0" applyFill="1" applyBorder="1" applyProtection="1">
      <protection locked="0"/>
    </xf>
    <xf numFmtId="3" fontId="0" fillId="0" borderId="11" xfId="0" applyNumberFormat="1" applyBorder="1" applyProtection="1">
      <protection locked="0"/>
    </xf>
    <xf numFmtId="0" fontId="0" fillId="0" borderId="0" xfId="0" applyAlignment="1" applyProtection="1">
      <alignment horizontal="right"/>
      <protection locked="0"/>
    </xf>
    <xf numFmtId="0" fontId="0" fillId="0" borderId="0" xfId="0" applyNumberFormat="1" applyFill="1" applyBorder="1" applyProtection="1">
      <protection locked="0"/>
    </xf>
    <xf numFmtId="49" fontId="0" fillId="0" borderId="1" xfId="0" applyNumberFormat="1" applyFill="1" applyBorder="1" applyProtection="1">
      <protection locked="0"/>
    </xf>
    <xf numFmtId="0" fontId="0" fillId="0" borderId="0" xfId="0" applyNumberFormat="1" applyFill="1" applyAlignment="1" applyProtection="1">
      <alignment horizontal="right"/>
      <protection locked="0"/>
    </xf>
    <xf numFmtId="49" fontId="0" fillId="0" borderId="14" xfId="0" applyNumberFormat="1" applyFill="1" applyBorder="1" applyProtection="1">
      <protection locked="0"/>
    </xf>
    <xf numFmtId="3" fontId="0" fillId="0" borderId="10" xfId="0" applyNumberFormat="1" applyBorder="1" applyProtection="1">
      <protection locked="0"/>
    </xf>
    <xf numFmtId="3" fontId="0" fillId="0" borderId="12" xfId="0" applyNumberFormat="1" applyBorder="1" applyProtection="1">
      <protection locked="0"/>
    </xf>
    <xf numFmtId="49" fontId="2" fillId="8" borderId="2" xfId="0" applyNumberFormat="1" applyFont="1" applyFill="1" applyBorder="1" applyAlignment="1">
      <alignment vertical="top" wrapText="1"/>
    </xf>
    <xf numFmtId="0" fontId="0" fillId="0" borderId="0" xfId="0" applyNumberFormat="1" applyFill="1" applyProtection="1"/>
    <xf numFmtId="0" fontId="0" fillId="0" borderId="0" xfId="0" applyFill="1" applyProtection="1"/>
    <xf numFmtId="49" fontId="0" fillId="0" borderId="0" xfId="0" applyNumberFormat="1" applyFill="1" applyProtection="1"/>
    <xf numFmtId="0" fontId="0" fillId="0" borderId="0" xfId="0" applyFill="1" applyAlignment="1" applyProtection="1">
      <alignment horizontal="right"/>
    </xf>
    <xf numFmtId="0" fontId="0" fillId="0" borderId="0" xfId="0" applyNumberFormat="1" applyFill="1" applyBorder="1" applyProtection="1"/>
    <xf numFmtId="0" fontId="0" fillId="0" borderId="0" xfId="0" applyFill="1" applyBorder="1" applyProtection="1"/>
    <xf numFmtId="49" fontId="0" fillId="2" borderId="10" xfId="0" applyNumberFormat="1" applyFill="1" applyBorder="1" applyProtection="1"/>
    <xf numFmtId="49" fontId="0" fillId="2" borderId="11" xfId="0" applyNumberFormat="1" applyFill="1" applyBorder="1" applyProtection="1"/>
    <xf numFmtId="49" fontId="0" fillId="2" borderId="12" xfId="0" applyNumberFormat="1" applyFill="1" applyBorder="1" applyProtection="1"/>
    <xf numFmtId="49" fontId="0" fillId="6" borderId="0" xfId="0" applyNumberFormat="1" applyFill="1" applyBorder="1" applyProtection="1"/>
    <xf numFmtId="0" fontId="5" fillId="0" borderId="0" xfId="0" applyFont="1" applyProtection="1">
      <protection locked="0"/>
    </xf>
    <xf numFmtId="0" fontId="5" fillId="0" borderId="0" xfId="0" applyFont="1" applyAlignment="1" applyProtection="1">
      <alignment horizontal="right"/>
      <protection locked="0"/>
    </xf>
    <xf numFmtId="0" fontId="0" fillId="2" borderId="10" xfId="0" applyFill="1" applyBorder="1" applyProtection="1"/>
    <xf numFmtId="49" fontId="0" fillId="0" borderId="6" xfId="0" applyNumberFormat="1" applyBorder="1" applyProtection="1">
      <protection locked="0"/>
    </xf>
    <xf numFmtId="0" fontId="0" fillId="0" borderId="0" xfId="0" applyBorder="1" applyProtection="1">
      <protection locked="0"/>
    </xf>
    <xf numFmtId="49" fontId="0" fillId="0" borderId="0" xfId="0" applyNumberFormat="1" applyProtection="1">
      <protection locked="0"/>
    </xf>
    <xf numFmtId="0" fontId="1" fillId="0" borderId="0" xfId="0" applyFont="1" applyProtection="1">
      <protection locked="0"/>
    </xf>
    <xf numFmtId="0" fontId="1" fillId="0" borderId="0" xfId="0" applyFont="1" applyAlignment="1" applyProtection="1">
      <alignment horizontal="right"/>
      <protection locked="0"/>
    </xf>
    <xf numFmtId="0" fontId="1" fillId="0" borderId="0" xfId="0" applyFont="1" applyBorder="1" applyAlignment="1" applyProtection="1">
      <alignment horizontal="right"/>
      <protection locked="0"/>
    </xf>
    <xf numFmtId="14" fontId="0" fillId="0" borderId="8" xfId="0" applyNumberFormat="1" applyBorder="1" applyProtection="1">
      <protection locked="0"/>
    </xf>
    <xf numFmtId="0" fontId="0" fillId="0" borderId="6" xfId="0" applyBorder="1" applyProtection="1">
      <protection locked="0"/>
    </xf>
    <xf numFmtId="0" fontId="0" fillId="2" borderId="11" xfId="0" applyFill="1" applyBorder="1" applyProtection="1"/>
    <xf numFmtId="14" fontId="0" fillId="0" borderId="5" xfId="0" applyNumberFormat="1" applyBorder="1" applyProtection="1">
      <protection locked="0"/>
    </xf>
    <xf numFmtId="49" fontId="0" fillId="0" borderId="7" xfId="0" applyNumberFormat="1" applyBorder="1" applyProtection="1">
      <protection locked="0"/>
    </xf>
    <xf numFmtId="0" fontId="0" fillId="0" borderId="6" xfId="0" applyNumberFormat="1" applyBorder="1" applyProtection="1">
      <protection locked="0"/>
    </xf>
    <xf numFmtId="0" fontId="0" fillId="0" borderId="0" xfId="0" applyNumberFormat="1" applyBorder="1" applyProtection="1">
      <protection locked="0"/>
    </xf>
    <xf numFmtId="0" fontId="0" fillId="2" borderId="11" xfId="0" applyNumberFormat="1" applyFill="1" applyBorder="1" applyProtection="1"/>
    <xf numFmtId="49" fontId="0" fillId="2" borderId="11" xfId="0" applyNumberFormat="1" applyFill="1" applyBorder="1" applyProtection="1">
      <protection locked="0"/>
    </xf>
    <xf numFmtId="49" fontId="1" fillId="0" borderId="0" xfId="0" applyNumberFormat="1" applyFont="1" applyAlignment="1" applyProtection="1">
      <protection locked="0"/>
    </xf>
    <xf numFmtId="49" fontId="0" fillId="9" borderId="13" xfId="0" applyNumberFormat="1" applyFill="1" applyBorder="1" applyProtection="1">
      <protection locked="0"/>
    </xf>
    <xf numFmtId="49" fontId="0" fillId="9" borderId="18" xfId="0" applyNumberFormat="1" applyFill="1" applyBorder="1" applyProtection="1">
      <protection locked="0"/>
    </xf>
    <xf numFmtId="49" fontId="0" fillId="7" borderId="15" xfId="0" applyNumberFormat="1" applyFill="1" applyBorder="1" applyProtection="1">
      <protection locked="0"/>
    </xf>
    <xf numFmtId="49" fontId="0" fillId="7" borderId="17" xfId="0" applyNumberFormat="1" applyFill="1" applyBorder="1" applyProtection="1">
      <protection locked="0"/>
    </xf>
    <xf numFmtId="49" fontId="0" fillId="7" borderId="16" xfId="0" applyNumberFormat="1" applyFill="1" applyBorder="1" applyProtection="1">
      <protection locked="0"/>
    </xf>
    <xf numFmtId="49" fontId="0" fillId="2" borderId="14" xfId="0" applyNumberFormat="1" applyFill="1" applyBorder="1" applyProtection="1">
      <protection locked="0"/>
    </xf>
    <xf numFmtId="165" fontId="0" fillId="0" borderId="0" xfId="0" applyNumberFormat="1" applyProtection="1">
      <protection locked="0"/>
    </xf>
    <xf numFmtId="165" fontId="0" fillId="0" borderId="0" xfId="0" applyNumberFormat="1" applyFill="1" applyProtection="1">
      <protection locked="0"/>
    </xf>
    <xf numFmtId="0" fontId="0" fillId="0" borderId="0" xfId="0" applyNumberFormat="1" applyFill="1" applyProtection="1">
      <protection locked="0"/>
    </xf>
    <xf numFmtId="3" fontId="0" fillId="0" borderId="0" xfId="0" applyNumberFormat="1" applyProtection="1">
      <protection locked="0"/>
    </xf>
    <xf numFmtId="49" fontId="0" fillId="6" borderId="18" xfId="0" applyNumberFormat="1" applyFill="1" applyBorder="1" applyProtection="1">
      <protection locked="0"/>
    </xf>
    <xf numFmtId="49" fontId="0" fillId="10" borderId="0" xfId="0" applyNumberFormat="1" applyFill="1" applyProtection="1">
      <protection locked="0"/>
    </xf>
    <xf numFmtId="0" fontId="4" fillId="0" borderId="15" xfId="0" applyNumberFormat="1" applyFont="1" applyBorder="1" applyAlignment="1" applyProtection="1">
      <alignment horizontal="center" wrapText="1"/>
      <protection locked="0"/>
    </xf>
    <xf numFmtId="0" fontId="4" fillId="0" borderId="17" xfId="0" applyNumberFormat="1" applyFont="1" applyBorder="1" applyAlignment="1" applyProtection="1">
      <alignment horizontal="center" wrapText="1"/>
      <protection locked="0"/>
    </xf>
    <xf numFmtId="0" fontId="4" fillId="0" borderId="16" xfId="0" applyNumberFormat="1" applyFont="1" applyBorder="1" applyAlignment="1" applyProtection="1">
      <alignment horizontal="center" wrapText="1"/>
      <protection locked="0"/>
    </xf>
    <xf numFmtId="49" fontId="1" fillId="0" borderId="0" xfId="0" applyNumberFormat="1" applyFont="1" applyFill="1" applyProtection="1">
      <protection locked="0"/>
    </xf>
    <xf numFmtId="49" fontId="1" fillId="0" borderId="8" xfId="0" applyNumberFormat="1" applyFont="1" applyBorder="1" applyProtection="1">
      <protection locked="0"/>
    </xf>
    <xf numFmtId="3" fontId="0" fillId="0" borderId="9" xfId="0" applyNumberFormat="1" applyFill="1" applyBorder="1" applyProtection="1">
      <protection locked="0"/>
    </xf>
    <xf numFmtId="0" fontId="6" fillId="0" borderId="0" xfId="0" applyFont="1" applyAlignment="1">
      <alignment vertical="top"/>
    </xf>
    <xf numFmtId="0" fontId="7" fillId="0" borderId="0" xfId="0" applyFont="1" applyAlignment="1">
      <alignment horizontal="left" vertical="top"/>
    </xf>
    <xf numFmtId="165" fontId="0" fillId="10" borderId="0" xfId="0" applyNumberFormat="1" applyFill="1" applyProtection="1">
      <protection locked="0"/>
    </xf>
    <xf numFmtId="0" fontId="0" fillId="0" borderId="0" xfId="0" applyAlignment="1">
      <alignment vertical="top"/>
    </xf>
    <xf numFmtId="0" fontId="6" fillId="0" borderId="0" xfId="0" applyFont="1" applyBorder="1" applyAlignment="1">
      <alignment vertical="top"/>
    </xf>
    <xf numFmtId="0" fontId="7" fillId="0" borderId="0" xfId="0" applyFont="1" applyBorder="1" applyAlignment="1">
      <alignment horizontal="left" vertical="top"/>
    </xf>
    <xf numFmtId="0" fontId="0" fillId="0" borderId="0" xfId="0" applyBorder="1"/>
    <xf numFmtId="0" fontId="0" fillId="0" borderId="19" xfId="0" applyBorder="1"/>
    <xf numFmtId="0" fontId="0" fillId="0" borderId="0" xfId="0"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vertical="top" wrapText="1"/>
      <protection locked="0"/>
    </xf>
    <xf numFmtId="49" fontId="1" fillId="0" borderId="0" xfId="0" applyNumberFormat="1" applyFont="1" applyBorder="1" applyProtection="1">
      <protection locked="0"/>
    </xf>
    <xf numFmtId="0" fontId="8" fillId="0" borderId="0" xfId="0" applyFont="1" applyFill="1" applyBorder="1" applyAlignment="1">
      <alignment horizontal="center" vertical="top" textRotation="180"/>
    </xf>
    <xf numFmtId="0" fontId="0" fillId="0" borderId="0" xfId="0" applyFill="1" applyBorder="1" applyAlignment="1">
      <alignment vertical="top"/>
    </xf>
    <xf numFmtId="0" fontId="1" fillId="0" borderId="0" xfId="0" applyFont="1" applyFill="1" applyBorder="1" applyAlignment="1">
      <alignment vertical="top"/>
    </xf>
    <xf numFmtId="0" fontId="1" fillId="0" borderId="0" xfId="0" applyFont="1"/>
    <xf numFmtId="0" fontId="1" fillId="0" borderId="19" xfId="0" applyFont="1" applyBorder="1"/>
    <xf numFmtId="0" fontId="1" fillId="0" borderId="0" xfId="0" applyFont="1" applyAlignment="1">
      <alignment vertical="top"/>
    </xf>
    <xf numFmtId="0" fontId="1" fillId="0" borderId="0" xfId="0" applyFont="1" applyFill="1" applyBorder="1" applyAlignment="1">
      <alignment horizontal="left" vertical="top"/>
    </xf>
    <xf numFmtId="0" fontId="1" fillId="0" borderId="0" xfId="0" applyFont="1" applyFill="1" applyBorder="1" applyAlignment="1" applyProtection="1">
      <alignment horizontal="left" vertical="top"/>
      <protection locked="0"/>
    </xf>
    <xf numFmtId="0" fontId="1" fillId="0" borderId="0" xfId="0" applyFont="1" applyFill="1" applyBorder="1" applyAlignment="1">
      <alignment horizontal="left" vertical="top" indent="1"/>
    </xf>
    <xf numFmtId="0" fontId="1" fillId="0" borderId="0" xfId="0" applyFont="1" applyFill="1" applyBorder="1" applyAlignment="1">
      <alignment horizontal="left" vertical="top" wrapText="1" indent="1"/>
    </xf>
    <xf numFmtId="0" fontId="0" fillId="0" borderId="0" xfId="0" applyAlignment="1">
      <alignment horizontal="right"/>
    </xf>
    <xf numFmtId="0" fontId="0" fillId="0" borderId="19" xfId="0" applyBorder="1" applyAlignment="1">
      <alignment horizontal="right"/>
    </xf>
    <xf numFmtId="0" fontId="6" fillId="0" borderId="0" xfId="0" applyFont="1" applyBorder="1" applyAlignment="1">
      <alignment horizontal="right" vertical="top"/>
    </xf>
    <xf numFmtId="0" fontId="7" fillId="0" borderId="0" xfId="0" applyFont="1" applyBorder="1" applyAlignment="1">
      <alignment horizontal="right" vertical="top"/>
    </xf>
    <xf numFmtId="3" fontId="0" fillId="0" borderId="0" xfId="0" applyNumberFormat="1" applyFill="1" applyBorder="1" applyAlignment="1">
      <alignment horizontal="right" vertical="top"/>
    </xf>
    <xf numFmtId="3" fontId="1" fillId="0" borderId="0" xfId="0" applyNumberFormat="1" applyFont="1" applyFill="1" applyBorder="1" applyAlignment="1">
      <alignment horizontal="right" vertical="top"/>
    </xf>
    <xf numFmtId="0" fontId="0" fillId="0" borderId="0" xfId="0" applyAlignment="1">
      <alignment horizontal="right" vertical="top"/>
    </xf>
    <xf numFmtId="0" fontId="2" fillId="0" borderId="0" xfId="0" applyFont="1" applyFill="1" applyBorder="1" applyAlignment="1">
      <alignment horizontal="left" vertical="top"/>
    </xf>
    <xf numFmtId="3" fontId="2" fillId="0" borderId="0" xfId="0" applyNumberFormat="1" applyFont="1" applyFill="1" applyBorder="1" applyAlignment="1">
      <alignment horizontal="right" vertical="top"/>
    </xf>
    <xf numFmtId="3" fontId="11" fillId="0" borderId="0" xfId="1" applyNumberFormat="1" applyFont="1" applyBorder="1"/>
    <xf numFmtId="0" fontId="0" fillId="0" borderId="0" xfId="0" quotePrefix="1" applyAlignment="1">
      <alignment vertical="top"/>
    </xf>
    <xf numFmtId="49" fontId="12" fillId="0" borderId="0" xfId="0" applyNumberFormat="1" applyFont="1" applyBorder="1" applyProtection="1">
      <protection locked="0"/>
    </xf>
    <xf numFmtId="3" fontId="1" fillId="0" borderId="0" xfId="0" applyNumberFormat="1" applyFont="1" applyFill="1" applyBorder="1" applyAlignment="1">
      <alignment vertical="top"/>
    </xf>
    <xf numFmtId="0" fontId="12" fillId="0" borderId="0" xfId="0" applyFont="1" applyFill="1" applyBorder="1" applyAlignment="1">
      <alignment vertical="top"/>
    </xf>
    <xf numFmtId="3" fontId="12" fillId="0" borderId="0" xfId="0" applyNumberFormat="1" applyFont="1" applyFill="1" applyBorder="1" applyAlignment="1">
      <alignment horizontal="right" vertical="top"/>
    </xf>
    <xf numFmtId="3" fontId="13" fillId="0" borderId="0" xfId="0" applyNumberFormat="1" applyFont="1" applyFill="1" applyBorder="1" applyAlignment="1">
      <alignment horizontal="right" vertical="top"/>
    </xf>
    <xf numFmtId="0" fontId="12" fillId="0" borderId="0" xfId="0" applyFont="1" applyFill="1" applyBorder="1" applyAlignment="1">
      <alignment horizontal="left" vertical="top"/>
    </xf>
    <xf numFmtId="0" fontId="8" fillId="0" borderId="21" xfId="0" applyFont="1" applyFill="1" applyBorder="1" applyAlignment="1">
      <alignment horizontal="center" vertical="top" textRotation="180"/>
    </xf>
    <xf numFmtId="0" fontId="1" fillId="0" borderId="21" xfId="0" applyFont="1" applyFill="1" applyBorder="1" applyAlignment="1">
      <alignment vertical="top"/>
    </xf>
    <xf numFmtId="3" fontId="1" fillId="0" borderId="21" xfId="0" applyNumberFormat="1" applyFont="1" applyFill="1" applyBorder="1" applyAlignment="1">
      <alignment horizontal="right" vertical="top"/>
    </xf>
    <xf numFmtId="0" fontId="0" fillId="0" borderId="0" xfId="0" applyFill="1" applyBorder="1"/>
    <xf numFmtId="0" fontId="2" fillId="0" borderId="0" xfId="0" applyFont="1" applyFill="1" applyBorder="1" applyAlignment="1">
      <alignment vertical="top"/>
    </xf>
    <xf numFmtId="0" fontId="14" fillId="0" borderId="0" xfId="0" applyFont="1" applyFill="1" applyBorder="1" applyAlignment="1">
      <alignment vertical="top"/>
    </xf>
    <xf numFmtId="0" fontId="1" fillId="0" borderId="22" xfId="0" applyFont="1" applyFill="1" applyBorder="1" applyAlignment="1">
      <alignment vertical="top"/>
    </xf>
    <xf numFmtId="0" fontId="8" fillId="0" borderId="23" xfId="0" applyFont="1" applyFill="1" applyBorder="1" applyAlignment="1">
      <alignment horizontal="center" vertical="top" textRotation="180"/>
    </xf>
    <xf numFmtId="0" fontId="2" fillId="0" borderId="23" xfId="0" applyFont="1" applyFill="1" applyBorder="1" applyAlignment="1">
      <alignment horizontal="left" vertical="top"/>
    </xf>
    <xf numFmtId="0" fontId="1" fillId="0" borderId="23" xfId="0" applyFont="1" applyFill="1" applyBorder="1" applyAlignment="1">
      <alignment vertical="top"/>
    </xf>
    <xf numFmtId="3" fontId="2" fillId="0" borderId="23" xfId="0" applyNumberFormat="1" applyFont="1" applyFill="1" applyBorder="1" applyAlignment="1">
      <alignment horizontal="right" vertical="top"/>
    </xf>
    <xf numFmtId="3" fontId="1" fillId="0" borderId="23" xfId="0" applyNumberFormat="1" applyFont="1" applyFill="1" applyBorder="1" applyAlignment="1">
      <alignment horizontal="right" vertical="top"/>
    </xf>
    <xf numFmtId="0" fontId="1" fillId="0" borderId="25" xfId="0" applyFont="1" applyFill="1" applyBorder="1" applyAlignment="1">
      <alignment vertical="top"/>
    </xf>
    <xf numFmtId="0" fontId="1" fillId="0" borderId="26" xfId="0" applyFont="1" applyFill="1" applyBorder="1" applyAlignment="1">
      <alignment vertical="top"/>
    </xf>
    <xf numFmtId="0" fontId="1" fillId="0" borderId="0" xfId="0" applyFont="1" applyBorder="1" applyAlignment="1">
      <alignment vertical="top"/>
    </xf>
    <xf numFmtId="0" fontId="1" fillId="0" borderId="27" xfId="0" applyFont="1" applyFill="1" applyBorder="1" applyAlignment="1">
      <alignment vertical="top"/>
    </xf>
    <xf numFmtId="0" fontId="1" fillId="0" borderId="28" xfId="0" applyFont="1" applyFill="1" applyBorder="1" applyAlignment="1">
      <alignment vertical="top"/>
    </xf>
    <xf numFmtId="0" fontId="0" fillId="0" borderId="22" xfId="0" applyFill="1" applyBorder="1" applyAlignment="1">
      <alignment vertical="top"/>
    </xf>
    <xf numFmtId="0" fontId="0" fillId="0" borderId="24" xfId="0" applyFill="1" applyBorder="1" applyAlignment="1">
      <alignment vertical="top"/>
    </xf>
    <xf numFmtId="0" fontId="0" fillId="0" borderId="25" xfId="0" applyFill="1" applyBorder="1" applyAlignment="1">
      <alignment vertical="top"/>
    </xf>
    <xf numFmtId="0" fontId="0" fillId="0" borderId="26" xfId="0" applyFill="1" applyBorder="1" applyAlignment="1">
      <alignment vertical="top"/>
    </xf>
    <xf numFmtId="0" fontId="0" fillId="0" borderId="22" xfId="0" applyBorder="1"/>
    <xf numFmtId="0" fontId="0" fillId="0" borderId="23" xfId="0" applyBorder="1"/>
    <xf numFmtId="0" fontId="1" fillId="0" borderId="23" xfId="0" applyFont="1" applyBorder="1"/>
    <xf numFmtId="0" fontId="0" fillId="0" borderId="23" xfId="0" applyBorder="1" applyAlignment="1">
      <alignment horizontal="right"/>
    </xf>
    <xf numFmtId="0" fontId="0" fillId="0" borderId="24" xfId="0" applyBorder="1"/>
    <xf numFmtId="0" fontId="0" fillId="0" borderId="0" xfId="0" applyBorder="1" applyAlignment="1">
      <alignment vertical="top"/>
    </xf>
    <xf numFmtId="0" fontId="0" fillId="0" borderId="27" xfId="0" applyFill="1" applyBorder="1" applyAlignment="1">
      <alignment vertical="top"/>
    </xf>
    <xf numFmtId="0" fontId="0" fillId="11" borderId="22" xfId="0" applyFill="1" applyBorder="1"/>
    <xf numFmtId="0" fontId="0" fillId="11" borderId="25" xfId="0" applyFill="1" applyBorder="1"/>
    <xf numFmtId="0" fontId="0" fillId="11" borderId="29" xfId="0" applyFill="1" applyBorder="1"/>
    <xf numFmtId="0" fontId="0" fillId="0" borderId="31" xfId="0" applyBorder="1"/>
    <xf numFmtId="0" fontId="0" fillId="0" borderId="32" xfId="0" applyBorder="1"/>
    <xf numFmtId="0" fontId="6" fillId="0" borderId="25" xfId="0" applyFont="1" applyBorder="1" applyAlignment="1">
      <alignment vertical="top"/>
    </xf>
    <xf numFmtId="0" fontId="6" fillId="0" borderId="26" xfId="0" applyFont="1" applyBorder="1" applyAlignment="1">
      <alignment vertical="top"/>
    </xf>
    <xf numFmtId="0" fontId="7" fillId="0" borderId="25" xfId="0" applyFont="1" applyBorder="1" applyAlignment="1">
      <alignment horizontal="left" vertical="top"/>
    </xf>
    <xf numFmtId="0" fontId="7" fillId="0" borderId="26" xfId="0" applyFont="1" applyBorder="1" applyAlignment="1">
      <alignment horizontal="left" vertical="top"/>
    </xf>
    <xf numFmtId="0" fontId="1" fillId="0" borderId="26" xfId="0" applyFont="1" applyFill="1" applyBorder="1" applyAlignment="1">
      <alignment vertical="top" wrapText="1"/>
    </xf>
    <xf numFmtId="0" fontId="1" fillId="0" borderId="26" xfId="0" applyFont="1" applyBorder="1" applyAlignment="1">
      <alignment vertical="top"/>
    </xf>
    <xf numFmtId="3" fontId="1" fillId="0" borderId="26" xfId="0" applyNumberFormat="1" applyFont="1" applyFill="1" applyBorder="1" applyAlignment="1">
      <alignment vertical="top"/>
    </xf>
    <xf numFmtId="3" fontId="0" fillId="0" borderId="26" xfId="0" applyNumberFormat="1" applyBorder="1"/>
    <xf numFmtId="3" fontId="1" fillId="0" borderId="24" xfId="0" applyNumberFormat="1" applyFont="1" applyFill="1" applyBorder="1" applyAlignment="1">
      <alignment vertical="top"/>
    </xf>
    <xf numFmtId="0" fontId="0" fillId="0" borderId="23" xfId="0" applyBorder="1" applyAlignment="1">
      <alignment vertical="top"/>
    </xf>
    <xf numFmtId="0" fontId="1" fillId="12" borderId="0" xfId="0" applyFont="1" applyFill="1" applyBorder="1" applyAlignment="1">
      <alignment horizontal="left" vertical="top" indent="1"/>
    </xf>
    <xf numFmtId="0" fontId="0" fillId="12" borderId="0" xfId="0" applyFill="1" applyBorder="1" applyAlignment="1">
      <alignment vertical="top"/>
    </xf>
    <xf numFmtId="3" fontId="1" fillId="12" borderId="0" xfId="0" applyNumberFormat="1" applyFont="1" applyFill="1" applyBorder="1" applyAlignment="1">
      <alignment horizontal="right" vertical="top"/>
    </xf>
    <xf numFmtId="0" fontId="0" fillId="12" borderId="26" xfId="0" applyFill="1" applyBorder="1" applyAlignment="1">
      <alignment vertical="top"/>
    </xf>
    <xf numFmtId="0" fontId="1" fillId="12" borderId="26" xfId="0" applyFont="1" applyFill="1" applyBorder="1" applyAlignment="1">
      <alignment vertical="top"/>
    </xf>
    <xf numFmtId="0" fontId="1" fillId="12" borderId="0" xfId="0" applyFont="1" applyFill="1" applyBorder="1" applyAlignment="1">
      <alignment horizontal="left" vertical="top" wrapText="1" indent="1"/>
    </xf>
    <xf numFmtId="0" fontId="1" fillId="12" borderId="0" xfId="0" applyFont="1" applyFill="1" applyBorder="1" applyAlignment="1">
      <alignment vertical="top"/>
    </xf>
    <xf numFmtId="0" fontId="1" fillId="12" borderId="21" xfId="0" applyFont="1" applyFill="1" applyBorder="1" applyAlignment="1">
      <alignment horizontal="left" vertical="top" indent="1"/>
    </xf>
    <xf numFmtId="0" fontId="1" fillId="12" borderId="21" xfId="0" applyFont="1" applyFill="1" applyBorder="1" applyAlignment="1">
      <alignment vertical="top"/>
    </xf>
    <xf numFmtId="3" fontId="1" fillId="12" borderId="21" xfId="0" applyNumberFormat="1" applyFont="1" applyFill="1" applyBorder="1" applyAlignment="1">
      <alignment horizontal="right" vertical="top"/>
    </xf>
    <xf numFmtId="3" fontId="0" fillId="12" borderId="0" xfId="0" applyNumberFormat="1" applyFill="1" applyBorder="1" applyAlignment="1">
      <alignment horizontal="right" vertical="top"/>
    </xf>
    <xf numFmtId="0" fontId="1" fillId="12" borderId="26" xfId="0" applyFont="1" applyFill="1" applyBorder="1" applyAlignment="1">
      <alignment vertical="top" wrapText="1"/>
    </xf>
    <xf numFmtId="0" fontId="9" fillId="11" borderId="23" xfId="0" applyFont="1" applyFill="1" applyBorder="1" applyAlignment="1">
      <alignment horizontal="center" vertical="center"/>
    </xf>
    <xf numFmtId="0" fontId="0" fillId="11" borderId="23" xfId="0" applyFill="1" applyBorder="1" applyAlignment="1">
      <alignment horizontal="center" vertical="center"/>
    </xf>
    <xf numFmtId="0" fontId="0" fillId="11" borderId="24" xfId="0" applyFill="1" applyBorder="1" applyAlignment="1">
      <alignment horizontal="center" vertical="center"/>
    </xf>
    <xf numFmtId="0" fontId="0" fillId="11" borderId="0" xfId="0" applyFill="1" applyBorder="1" applyAlignment="1">
      <alignment horizontal="center" vertical="center"/>
    </xf>
    <xf numFmtId="0" fontId="0" fillId="11" borderId="26" xfId="0" applyFill="1" applyBorder="1" applyAlignment="1">
      <alignment horizontal="center" vertical="center"/>
    </xf>
    <xf numFmtId="0" fontId="0" fillId="11" borderId="20" xfId="0" applyFill="1" applyBorder="1" applyAlignment="1">
      <alignment horizontal="center" vertical="center"/>
    </xf>
    <xf numFmtId="0" fontId="0" fillId="11" borderId="30" xfId="0" applyFill="1" applyBorder="1" applyAlignment="1">
      <alignment horizontal="center" vertical="center"/>
    </xf>
    <xf numFmtId="0" fontId="15" fillId="12" borderId="0" xfId="0" applyFont="1" applyFill="1" applyBorder="1" applyAlignment="1">
      <alignment horizontal="left" vertical="top" wrapText="1"/>
    </xf>
    <xf numFmtId="0" fontId="16" fillId="12" borderId="0" xfId="0" applyFont="1" applyFill="1" applyBorder="1" applyAlignment="1">
      <alignment horizontal="left" vertical="top" wrapText="1"/>
    </xf>
    <xf numFmtId="0" fontId="16" fillId="12" borderId="21" xfId="0" applyFont="1" applyFill="1" applyBorder="1" applyAlignment="1">
      <alignment horizontal="left" vertical="top" wrapText="1"/>
    </xf>
  </cellXfs>
  <cellStyles count="2">
    <cellStyle name="Komma" xfId="1" builtinId="3"/>
    <cellStyle name="Normal" xfId="0" builtinId="0"/>
  </cellStyles>
  <dxfs count="0"/>
  <tableStyles count="0" defaultTableStyle="TableStyleMedium9" defaultPivotStyle="PivotStyleLight16"/>
  <colors>
    <mruColors>
      <color rgb="FFFFFFCC"/>
      <color rgb="FFFFCCFF"/>
      <color rgb="FF023652"/>
      <color rgb="FF0099FF"/>
      <color rgb="FFFFCC99"/>
      <color rgb="FFCC00FF"/>
      <color rgb="FFE372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18" Type="http://schemas.openxmlformats.org/officeDocument/2006/relationships/customXml" Target="../customXml/item10.xml"/><Relationship Id="rId26" Type="http://schemas.openxmlformats.org/officeDocument/2006/relationships/customXml" Target="../customXml/item18.xml"/><Relationship Id="rId3" Type="http://schemas.openxmlformats.org/officeDocument/2006/relationships/worksheet" Target="worksheets/sheet3.xml"/><Relationship Id="rId21" Type="http://schemas.openxmlformats.org/officeDocument/2006/relationships/customXml" Target="../customXml/item13.xml"/><Relationship Id="rId7" Type="http://schemas.openxmlformats.org/officeDocument/2006/relationships/sharedStrings" Target="sharedStrings.xml"/><Relationship Id="rId12" Type="http://schemas.openxmlformats.org/officeDocument/2006/relationships/customXml" Target="../customXml/item4.xml"/><Relationship Id="rId17" Type="http://schemas.openxmlformats.org/officeDocument/2006/relationships/customXml" Target="../customXml/item9.xml"/><Relationship Id="rId25" Type="http://schemas.openxmlformats.org/officeDocument/2006/relationships/customXml" Target="../customXml/item17.xml"/><Relationship Id="rId2" Type="http://schemas.openxmlformats.org/officeDocument/2006/relationships/worksheet" Target="worksheets/sheet2.xml"/><Relationship Id="rId16" Type="http://schemas.openxmlformats.org/officeDocument/2006/relationships/customXml" Target="../customXml/item8.xml"/><Relationship Id="rId20" Type="http://schemas.openxmlformats.org/officeDocument/2006/relationships/customXml" Target="../customXml/item1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24" Type="http://schemas.openxmlformats.org/officeDocument/2006/relationships/customXml" Target="../customXml/item16.xml"/><Relationship Id="rId5" Type="http://schemas.openxmlformats.org/officeDocument/2006/relationships/theme" Target="theme/theme1.xml"/><Relationship Id="rId15" Type="http://schemas.openxmlformats.org/officeDocument/2006/relationships/customXml" Target="../customXml/item7.xml"/><Relationship Id="rId23" Type="http://schemas.openxmlformats.org/officeDocument/2006/relationships/customXml" Target="../customXml/item15.xml"/><Relationship Id="rId28" Type="http://schemas.openxmlformats.org/officeDocument/2006/relationships/customXml" Target="../customXml/item20.xml"/><Relationship Id="rId10" Type="http://schemas.openxmlformats.org/officeDocument/2006/relationships/customXml" Target="../customXml/item2.xml"/><Relationship Id="rId19"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 Id="rId22" Type="http://schemas.openxmlformats.org/officeDocument/2006/relationships/customXml" Target="../customXml/item14.xml"/><Relationship Id="rId27" Type="http://schemas.openxmlformats.org/officeDocument/2006/relationships/customXml" Target="../customXml/item19.xml"/></Relationships>
</file>

<file path=xl/activeX/activeX1.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2:Finanskladde:calenderControlLedgerJournalDefault:9335d822-2461-4277-acc9-16a23d9c7df2"/>
  <ax:ocxPr ax:name="ControlInfo_cb" ax:value="0"/>
  <ax:ocxPr ax:name="ControlInfo_hAccel" ax:value="0"/>
  <ax:ocxPr ax:name="ControlInfo_cAccel" ax:value="0"/>
  <ax:ocxPr ax:name="ControlInfo_dwFlags" ax:value="0"/>
  <ax:ocxPr ax:name="MiscStatusBits" ax:value="0"/>
  <ax:ocxPr ax:name="Sizel_cx" ax:value="2646"/>
  <ax:ocxPr ax:name="Sizel_cy" ax:value="529"/>
  <ax:ocxPr ax:name="IsDynamic" ax:value="-1"/>
</ax:ocx>
</file>

<file path=xl/activeX/activeX2.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1:Finanskladde:ButtonLedgerJournal:ee6581be-303d-4d9f-8bed-dab1a13b1ef9"/>
  <ax:ocxPr ax:name="ControlInfo_cb" ax:value="0"/>
  <ax:ocxPr ax:name="ControlInfo_hAccel" ax:value="0"/>
  <ax:ocxPr ax:name="ControlInfo_cAccel" ax:value="0"/>
  <ax:ocxPr ax:name="ControlInfo_dwFlags" ax:value="0"/>
  <ax:ocxPr ax:name="MiscStatusBits" ax:value="0"/>
  <ax:ocxPr ax:name="Sizel_cx" ax:value="2646"/>
  <ax:ocxPr ax:name="Sizel_cy" ax:value="873"/>
  <ax:ocxPr ax:name="IsDynamic" ax:value="-1"/>
</ax:ocx>
</file>

<file path=xl/activeX/activeX3.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4:Hent Data:calenderControlDefault:c06b6d11-0e4a-43f5-8c9b-87888689c2df"/>
  <ax:ocxPr ax:name="ControlInfo_cb" ax:value="0"/>
  <ax:ocxPr ax:name="ControlInfo_hAccel" ax:value="0"/>
  <ax:ocxPr ax:name="ControlInfo_cAccel" ax:value="0"/>
  <ax:ocxPr ax:name="ControlInfo_dwFlags" ax:value="0"/>
  <ax:ocxPr ax:name="MiscStatusBits" ax:value="0"/>
  <ax:ocxPr ax:name="Sizel_cx" ax:value="2646"/>
  <ax:ocxPr ax:name="Sizel_cy" ax:value="529"/>
  <ax:ocxPr ax:name="IsDynamic" ax:value="-1"/>
</ax:ocx>
</file>

<file path=xl/activeX/activeX4.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3:Hent Data:ButtonBudgetInput:958e1eb4-2498-4c78-8791-9325b801e675"/>
  <ax:ocxPr ax:name="ControlInfo_cb" ax:value="0"/>
  <ax:ocxPr ax:name="ControlInfo_hAccel" ax:value="0"/>
  <ax:ocxPr ax:name="ControlInfo_cAccel" ax:value="0"/>
  <ax:ocxPr ax:name="ControlInfo_dwFlags" ax:value="0"/>
  <ax:ocxPr ax:name="MiscStatusBits" ax:value="0"/>
  <ax:ocxPr ax:name="Sizel_cx" ax:value="2646"/>
  <ax:ocxPr ax:name="Sizel_cy" ax:value="873"/>
  <ax:ocxPr ax:name="IsDynamic" ax:value="-1"/>
</ax:ocx>
</file>

<file path=xl/activeX/activeX5.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2:Hent Data:ButtonDoGetData:560072bd-a72a-4947-b085-b6f6b4f4daca"/>
  <ax:ocxPr ax:name="ControlInfo_cb" ax:value="0"/>
  <ax:ocxPr ax:name="ControlInfo_hAccel" ax:value="0"/>
  <ax:ocxPr ax:name="ControlInfo_cAccel" ax:value="0"/>
  <ax:ocxPr ax:name="ControlInfo_dwFlags" ax:value="0"/>
  <ax:ocxPr ax:name="MiscStatusBits" ax:value="0"/>
  <ax:ocxPr ax:name="Sizel_cx" ax:value="2646"/>
  <ax:ocxPr ax:name="Sizel_cy" ax:value="873"/>
  <ax:ocxPr ax:name="IsDynamic" ax:value="-1"/>
</ax:ocx>
</file>

<file path=xl/activeX/activeX6.xml><?xml version="1.0" encoding="utf-8"?>
<ax:ocx xmlns:ax="http://schemas.microsoft.com/office/2006/activeX" xmlns:r="http://schemas.openxmlformats.org/officeDocument/2006/relationships" ax:classid="{A37BBB42-E8C1-4E09-B9CA-F009CE620C08}" ax:persistence="persistPropertyBag">
  <ax:ocxPr ax:name="RawObjectTypeName" ax:value=""/>
  <ax:ocxPr ax:name="RawObjectAssemblyName" ax:value=""/>
  <ax:ocxPr ax:name="RawObjectAssemblyPath" ax:value=""/>
  <ax:ocxPr ax:name="Cookie" ax:value="_ActiveXWrapper1:Hent Data:ButtonSetup:548f47ba-962b-4b9a-b9e5-d52180f8f1b7"/>
  <ax:ocxPr ax:name="ControlInfo_cb" ax:value="0"/>
  <ax:ocxPr ax:name="ControlInfo_hAccel" ax:value="0"/>
  <ax:ocxPr ax:name="ControlInfo_cAccel" ax:value="0"/>
  <ax:ocxPr ax:name="ControlInfo_dwFlags" ax:value="0"/>
  <ax:ocxPr ax:name="MiscStatusBits" ax:value="0"/>
  <ax:ocxPr ax:name="Sizel_cx" ax:value="2646"/>
  <ax:ocxPr ax:name="Sizel_cy" ax:value="873"/>
  <ax:ocxPr ax:name="IsDynamic" ax:value="-1"/>
</ax:ocx>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161924</xdr:rowOff>
        </xdr:from>
        <xdr:to>
          <xdr:col>2</xdr:col>
          <xdr:colOff>133350</xdr:colOff>
          <xdr:row>2</xdr:row>
          <xdr:rowOff>155574</xdr:rowOff>
        </xdr:to>
        <xdr:sp macro="" textlink="">
          <xdr:nvSpPr>
            <xdr:cNvPr id="1161" name="_ActiveXWrapper1" hidden="1">
              <a:extLst>
                <a:ext uri="{63B3BB69-23CF-44E3-9099-C40C66FF867C}">
                  <a14:compatExt spid="_x0000_s1161"/>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790575</xdr:colOff>
          <xdr:row>1</xdr:row>
          <xdr:rowOff>28575</xdr:rowOff>
        </xdr:to>
        <xdr:sp macro="" textlink="">
          <xdr:nvSpPr>
            <xdr:cNvPr id="1162" name="_ActiveXWrapper2" hidden="1">
              <a:extLst>
                <a:ext uri="{63B3BB69-23CF-44E3-9099-C40C66FF867C}">
                  <a14:compatExt spid="_x0000_s1162"/>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161924</xdr:rowOff>
        </xdr:from>
        <xdr:to>
          <xdr:col>3</xdr:col>
          <xdr:colOff>323850</xdr:colOff>
          <xdr:row>2</xdr:row>
          <xdr:rowOff>117474</xdr:rowOff>
        </xdr:to>
        <xdr:sp macro="" textlink="">
          <xdr:nvSpPr>
            <xdr:cNvPr id="2376" name="_ActiveXWrapper1" hidden="1">
              <a:extLst>
                <a:ext uri="{63B3BB69-23CF-44E3-9099-C40C66FF867C}">
                  <a14:compatExt spid="_x0000_s2376"/>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200024</xdr:rowOff>
        </xdr:from>
        <xdr:to>
          <xdr:col>3</xdr:col>
          <xdr:colOff>323850</xdr:colOff>
          <xdr:row>4</xdr:row>
          <xdr:rowOff>117474</xdr:rowOff>
        </xdr:to>
        <xdr:sp macro="" textlink="">
          <xdr:nvSpPr>
            <xdr:cNvPr id="2377" name="_ActiveXWrapper2" hidden="1">
              <a:extLst>
                <a:ext uri="{63B3BB69-23CF-44E3-9099-C40C66FF867C}">
                  <a14:compatExt spid="_x0000_s2377"/>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xdr:row>
          <xdr:rowOff>200024</xdr:rowOff>
        </xdr:from>
        <xdr:to>
          <xdr:col>6</xdr:col>
          <xdr:colOff>361950</xdr:colOff>
          <xdr:row>4</xdr:row>
          <xdr:rowOff>117474</xdr:rowOff>
        </xdr:to>
        <xdr:sp macro="" textlink="">
          <xdr:nvSpPr>
            <xdr:cNvPr id="2378" name="_ActiveXWrapper3" hidden="1">
              <a:extLst>
                <a:ext uri="{63B3BB69-23CF-44E3-9099-C40C66FF867C}">
                  <a14:compatExt spid="_x0000_s2378"/>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952500</xdr:colOff>
          <xdr:row>1</xdr:row>
          <xdr:rowOff>28575</xdr:rowOff>
        </xdr:to>
        <xdr:sp macro="" textlink="">
          <xdr:nvSpPr>
            <xdr:cNvPr id="2379" name="_ActiveXWrapper4" hidden="1">
              <a:extLst>
                <a:ext uri="{63B3BB69-23CF-44E3-9099-C40C66FF867C}">
                  <a14:compatExt spid="_x0000_s2379"/>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5.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4.xml"/><Relationship Id="rId5" Type="http://schemas.openxmlformats.org/officeDocument/2006/relationships/image" Target="../media/image3.emf"/><Relationship Id="rId4" Type="http://schemas.openxmlformats.org/officeDocument/2006/relationships/control" Target="../activeX/activeX3.xml"/><Relationship Id="rId9" Type="http://schemas.openxmlformats.org/officeDocument/2006/relationships/control" Target="../activeX/activeX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dgerJournal"/>
  <dimension ref="A1:J33"/>
  <sheetViews>
    <sheetView workbookViewId="0">
      <selection activeCell="B5" sqref="B5"/>
    </sheetView>
  </sheetViews>
  <sheetFormatPr defaultColWidth="9.140625" defaultRowHeight="12.75" x14ac:dyDescent="0.2"/>
  <cols>
    <col min="1" max="1" width="2.42578125" style="1" customWidth="1"/>
    <col min="2" max="2" width="12.28515625" style="1" customWidth="1"/>
    <col min="3" max="5" width="17.140625" style="1" customWidth="1"/>
    <col min="6" max="6" width="37.140625" style="1" customWidth="1"/>
    <col min="7" max="8" width="13.28515625" style="1" customWidth="1"/>
    <col min="9" max="9" width="23.5703125" style="1" customWidth="1"/>
    <col min="10" max="10" width="33.5703125" style="1" customWidth="1"/>
    <col min="11" max="16384" width="9.140625" style="1"/>
  </cols>
  <sheetData>
    <row r="1" spans="1:10" x14ac:dyDescent="0.2">
      <c r="C1" s="56"/>
      <c r="D1" s="56"/>
    </row>
    <row r="2" spans="1:10" x14ac:dyDescent="0.2">
      <c r="C2" s="56"/>
      <c r="D2" s="56"/>
    </row>
    <row r="3" spans="1:10" ht="15.75" x14ac:dyDescent="0.25">
      <c r="A3" s="13"/>
      <c r="B3" s="50"/>
      <c r="C3" s="51" t="s">
        <v>123</v>
      </c>
      <c r="D3" s="68" t="s">
        <v>1</v>
      </c>
      <c r="E3" s="51" t="s">
        <v>112</v>
      </c>
      <c r="F3" s="55" t="s">
        <v>1</v>
      </c>
    </row>
    <row r="4" spans="1:10" ht="15.75" x14ac:dyDescent="0.25">
      <c r="A4" s="13"/>
      <c r="B4" s="50"/>
      <c r="C4" s="57"/>
      <c r="D4" s="57"/>
      <c r="E4" s="51" t="s">
        <v>113</v>
      </c>
      <c r="F4" s="55"/>
    </row>
    <row r="5" spans="1:10" ht="15.75" x14ac:dyDescent="0.25">
      <c r="A5" s="13"/>
      <c r="B5" s="50"/>
      <c r="C5" s="57"/>
      <c r="D5" s="58"/>
      <c r="E5" s="57"/>
    </row>
    <row r="6" spans="1:10" ht="15.75" x14ac:dyDescent="0.25">
      <c r="A6" s="13"/>
      <c r="B6" s="50"/>
      <c r="C6" s="57"/>
      <c r="D6" s="58"/>
      <c r="E6" s="57"/>
      <c r="F6" s="54"/>
    </row>
    <row r="7" spans="1:10" x14ac:dyDescent="0.2">
      <c r="C7" s="56"/>
      <c r="D7" s="56"/>
      <c r="E7" s="56"/>
    </row>
    <row r="8" spans="1:10" s="13" customFormat="1" ht="16.5" thickBot="1" x14ac:dyDescent="0.3">
      <c r="B8" s="50" t="s">
        <v>106</v>
      </c>
      <c r="C8" s="50" t="s">
        <v>107</v>
      </c>
      <c r="D8" s="50" t="s">
        <v>109</v>
      </c>
      <c r="E8" s="50" t="s">
        <v>110</v>
      </c>
      <c r="F8" s="50" t="s">
        <v>108</v>
      </c>
      <c r="G8" s="50" t="s">
        <v>124</v>
      </c>
      <c r="H8" s="50" t="s">
        <v>125</v>
      </c>
      <c r="I8" s="50" t="s">
        <v>135</v>
      </c>
      <c r="J8" s="50" t="s">
        <v>122</v>
      </c>
    </row>
    <row r="9" spans="1:10" ht="13.5" thickTop="1" x14ac:dyDescent="0.2">
      <c r="A9" s="13"/>
      <c r="B9" s="62"/>
      <c r="C9" s="53"/>
      <c r="D9" s="53"/>
      <c r="E9" s="53"/>
      <c r="F9" s="53"/>
      <c r="G9" s="60"/>
      <c r="H9" s="64"/>
      <c r="I9" s="63"/>
      <c r="J9" s="69"/>
    </row>
    <row r="10" spans="1:10" x14ac:dyDescent="0.2">
      <c r="B10" s="59"/>
      <c r="C10" s="22"/>
      <c r="D10" s="22"/>
      <c r="E10" s="22"/>
      <c r="F10" s="22"/>
      <c r="G10" s="54"/>
      <c r="H10" s="65"/>
      <c r="I10" s="23"/>
      <c r="J10" s="70"/>
    </row>
    <row r="11" spans="1:10" x14ac:dyDescent="0.2">
      <c r="B11" s="59"/>
      <c r="C11" s="22"/>
      <c r="D11" s="22"/>
      <c r="E11" s="22"/>
      <c r="F11" s="22"/>
      <c r="G11" s="54"/>
      <c r="H11" s="65"/>
      <c r="I11" s="23"/>
      <c r="J11" s="70"/>
    </row>
    <row r="12" spans="1:10" x14ac:dyDescent="0.2">
      <c r="B12" s="59"/>
      <c r="C12" s="22"/>
      <c r="D12" s="22"/>
      <c r="E12" s="22"/>
      <c r="F12" s="22"/>
      <c r="G12" s="54"/>
      <c r="H12" s="65"/>
      <c r="I12" s="23"/>
      <c r="J12" s="70"/>
    </row>
    <row r="13" spans="1:10" x14ac:dyDescent="0.2">
      <c r="B13" s="59"/>
      <c r="C13" s="22"/>
      <c r="D13" s="22"/>
      <c r="E13" s="22"/>
      <c r="F13" s="22"/>
      <c r="G13" s="54"/>
      <c r="H13" s="65"/>
      <c r="I13" s="23"/>
      <c r="J13" s="70"/>
    </row>
    <row r="14" spans="1:10" x14ac:dyDescent="0.2">
      <c r="B14" s="59"/>
      <c r="C14" s="22"/>
      <c r="D14" s="22"/>
      <c r="E14" s="22"/>
      <c r="F14" s="22"/>
      <c r="G14" s="54"/>
      <c r="H14" s="65"/>
      <c r="I14" s="23"/>
      <c r="J14" s="70"/>
    </row>
    <row r="15" spans="1:10" x14ac:dyDescent="0.2">
      <c r="B15" s="59"/>
      <c r="C15" s="22"/>
      <c r="D15" s="22"/>
      <c r="E15" s="22"/>
      <c r="F15" s="22"/>
      <c r="G15" s="54"/>
      <c r="H15" s="65"/>
      <c r="I15" s="23"/>
      <c r="J15" s="70"/>
    </row>
    <row r="16" spans="1:10" x14ac:dyDescent="0.2">
      <c r="B16" s="59"/>
      <c r="C16" s="22"/>
      <c r="D16" s="22"/>
      <c r="E16" s="22"/>
      <c r="F16" s="22"/>
      <c r="G16" s="54"/>
      <c r="H16" s="65"/>
      <c r="I16" s="23"/>
      <c r="J16" s="70"/>
    </row>
    <row r="17" spans="1:10" x14ac:dyDescent="0.2">
      <c r="B17" s="59"/>
      <c r="C17" s="22"/>
      <c r="D17" s="22"/>
      <c r="E17" s="22"/>
      <c r="F17" s="22"/>
      <c r="G17" s="54"/>
      <c r="H17" s="65"/>
      <c r="I17" s="23"/>
      <c r="J17" s="70"/>
    </row>
    <row r="18" spans="1:10" x14ac:dyDescent="0.2">
      <c r="B18" s="59"/>
      <c r="C18" s="22"/>
      <c r="D18" s="22"/>
      <c r="E18" s="22"/>
      <c r="F18" s="22"/>
      <c r="G18" s="54"/>
      <c r="H18" s="65"/>
      <c r="I18" s="23"/>
      <c r="J18" s="70"/>
    </row>
    <row r="19" spans="1:10" x14ac:dyDescent="0.2">
      <c r="B19" s="59"/>
      <c r="C19" s="22"/>
      <c r="D19" s="22"/>
      <c r="E19" s="22"/>
      <c r="F19" s="22"/>
      <c r="G19" s="54"/>
      <c r="H19" s="65"/>
      <c r="I19" s="23"/>
      <c r="J19" s="70"/>
    </row>
    <row r="20" spans="1:10" x14ac:dyDescent="0.2">
      <c r="B20" s="59"/>
      <c r="C20" s="22"/>
      <c r="D20" s="22"/>
      <c r="E20" s="22"/>
      <c r="F20" s="22"/>
      <c r="G20" s="54"/>
      <c r="H20" s="65"/>
      <c r="I20" s="23"/>
      <c r="J20" s="70"/>
    </row>
    <row r="21" spans="1:10" x14ac:dyDescent="0.2">
      <c r="B21" s="59"/>
      <c r="C21" s="22"/>
      <c r="D21" s="22"/>
      <c r="E21" s="22"/>
      <c r="F21" s="22"/>
      <c r="G21" s="54"/>
      <c r="H21" s="65"/>
      <c r="I21" s="23"/>
      <c r="J21" s="70"/>
    </row>
    <row r="22" spans="1:10" x14ac:dyDescent="0.2">
      <c r="B22" s="59"/>
      <c r="C22" s="22"/>
      <c r="D22" s="22"/>
      <c r="E22" s="22"/>
      <c r="F22" s="22"/>
      <c r="G22" s="54"/>
      <c r="H22" s="65"/>
      <c r="I22" s="23"/>
      <c r="J22" s="70"/>
    </row>
    <row r="23" spans="1:10" x14ac:dyDescent="0.2">
      <c r="B23" s="59"/>
      <c r="C23" s="22"/>
      <c r="D23" s="22"/>
      <c r="E23" s="22"/>
      <c r="F23" s="22"/>
      <c r="G23" s="54"/>
      <c r="H23" s="65"/>
      <c r="I23" s="23"/>
      <c r="J23" s="70"/>
    </row>
    <row r="24" spans="1:10" x14ac:dyDescent="0.2">
      <c r="B24" s="59"/>
      <c r="C24" s="22"/>
      <c r="D24" s="22"/>
      <c r="E24" s="22"/>
      <c r="F24" s="22"/>
      <c r="G24" s="54"/>
      <c r="H24" s="65"/>
      <c r="I24" s="23"/>
      <c r="J24" s="70"/>
    </row>
    <row r="25" spans="1:10" x14ac:dyDescent="0.2">
      <c r="B25" s="59"/>
      <c r="C25" s="22"/>
      <c r="D25" s="22"/>
      <c r="E25" s="22"/>
      <c r="F25" s="22"/>
      <c r="G25" s="54"/>
      <c r="H25" s="65"/>
      <c r="I25" s="23"/>
      <c r="J25" s="70"/>
    </row>
    <row r="26" spans="1:10" x14ac:dyDescent="0.2">
      <c r="B26" s="59"/>
      <c r="C26" s="22"/>
      <c r="D26" s="22"/>
      <c r="E26" s="22"/>
      <c r="F26" s="22"/>
      <c r="G26" s="54"/>
      <c r="H26" s="65"/>
      <c r="I26" s="23"/>
      <c r="J26" s="70"/>
    </row>
    <row r="27" spans="1:10" x14ac:dyDescent="0.2">
      <c r="B27" s="59"/>
      <c r="C27" s="22"/>
      <c r="D27" s="22"/>
      <c r="E27" s="22"/>
      <c r="F27" s="22"/>
      <c r="G27" s="54"/>
      <c r="H27" s="65"/>
      <c r="I27" s="23"/>
      <c r="J27" s="70"/>
    </row>
    <row r="28" spans="1:10" x14ac:dyDescent="0.2">
      <c r="B28" s="59"/>
      <c r="C28" s="22"/>
      <c r="D28" s="22"/>
      <c r="E28" s="22"/>
      <c r="F28" s="22"/>
      <c r="G28" s="54"/>
      <c r="H28" s="65"/>
      <c r="I28" s="23"/>
      <c r="J28" s="70"/>
    </row>
    <row r="29" spans="1:10" x14ac:dyDescent="0.2">
      <c r="B29" s="59"/>
      <c r="C29" s="22"/>
      <c r="D29" s="22"/>
      <c r="E29" s="22"/>
      <c r="F29" s="22"/>
      <c r="G29" s="54"/>
      <c r="H29" s="65"/>
      <c r="I29" s="23"/>
      <c r="J29" s="70"/>
    </row>
    <row r="30" spans="1:10" x14ac:dyDescent="0.2">
      <c r="B30" s="59"/>
      <c r="C30" s="22"/>
      <c r="D30" s="22"/>
      <c r="E30" s="22"/>
      <c r="F30" s="22"/>
      <c r="G30" s="54"/>
      <c r="H30" s="65"/>
      <c r="I30" s="23"/>
      <c r="J30" s="70"/>
    </row>
    <row r="31" spans="1:10" x14ac:dyDescent="0.2">
      <c r="B31" s="59"/>
      <c r="C31" s="22"/>
      <c r="D31" s="22"/>
      <c r="E31" s="22"/>
      <c r="F31" s="22"/>
      <c r="G31" s="54"/>
      <c r="H31" s="65"/>
      <c r="I31" s="23"/>
      <c r="J31" s="70"/>
    </row>
    <row r="32" spans="1:10" ht="13.5" thickBot="1" x14ac:dyDescent="0.25">
      <c r="A32" s="13"/>
      <c r="B32" s="52" t="s">
        <v>111</v>
      </c>
      <c r="C32" s="47"/>
      <c r="D32" s="47"/>
      <c r="E32" s="47"/>
      <c r="F32" s="47"/>
      <c r="G32" s="61"/>
      <c r="H32" s="66"/>
      <c r="I32" s="48"/>
      <c r="J32" s="74"/>
    </row>
    <row r="33" ht="13.5" thickTop="1" x14ac:dyDescent="0.2"/>
  </sheetData>
  <sheetProtection sheet="1" scenarios="1" formatCells="0" formatColumns="0" formatRows="0" insertColumns="0" insertRows="0" insertHyperlinks="0" deleteColumns="0" deleteRows="0" sort="0" autoFilter="0" pivotTables="0"/>
  <dataConsolidate/>
  <phoneticPr fontId="4" type="noConversion"/>
  <pageMargins left="0.75" right="0.75" top="1" bottom="1" header="0" footer="0"/>
  <pageSetup paperSize="9" orientation="portrait" r:id="rId1"/>
  <headerFooter alignWithMargins="0"/>
  <drawing r:id="rId2"/>
  <legacyDrawing r:id="rId3"/>
  <controls>
    <mc:AlternateContent xmlns:mc="http://schemas.openxmlformats.org/markup-compatibility/2006">
      <mc:Choice Requires="x14">
        <control shapeId="1162" r:id="rId4" name="_ActiveXWrapper2">
          <controlPr defaultSize="0" autoLine="0" r:id="rId5">
            <anchor moveWithCells="1" sizeWithCells="1">
              <from>
                <xdr:col>0</xdr:col>
                <xdr:colOff>0</xdr:colOff>
                <xdr:row>0</xdr:row>
                <xdr:rowOff>0</xdr:rowOff>
              </from>
              <to>
                <xdr:col>1</xdr:col>
                <xdr:colOff>790575</xdr:colOff>
                <xdr:row>1</xdr:row>
                <xdr:rowOff>28575</xdr:rowOff>
              </to>
            </anchor>
          </controlPr>
        </control>
      </mc:Choice>
      <mc:Fallback>
        <control shapeId="1162" r:id="rId4" name="_ActiveXWrapper2"/>
      </mc:Fallback>
    </mc:AlternateContent>
    <mc:AlternateContent xmlns:mc="http://schemas.openxmlformats.org/markup-compatibility/2006">
      <mc:Choice Requires="x14">
        <control shapeId="1161" r:id="rId6" name="_ActiveXWrapper1">
          <controlPr defaultSize="0" autoLine="0" r:id="rId7">
            <anchor moveWithCells="1">
              <from>
                <xdr:col>1</xdr:col>
                <xdr:colOff>0</xdr:colOff>
                <xdr:row>1</xdr:row>
                <xdr:rowOff>0</xdr:rowOff>
              </from>
              <to>
                <xdr:col>2</xdr:col>
                <xdr:colOff>133350</xdr:colOff>
                <xdr:row>2</xdr:row>
                <xdr:rowOff>152400</xdr:rowOff>
              </to>
            </anchor>
          </controlPr>
        </control>
      </mc:Choice>
      <mc:Fallback>
        <control shapeId="1161" r:id="rId6" name="_ActiveXWrapper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pecifyGetData"/>
  <dimension ref="A1:HX192"/>
  <sheetViews>
    <sheetView topLeftCell="A134" workbookViewId="0">
      <selection activeCell="T68" sqref="T68:T87"/>
    </sheetView>
  </sheetViews>
  <sheetFormatPr defaultColWidth="9.140625" defaultRowHeight="12.75" x14ac:dyDescent="0.2"/>
  <cols>
    <col min="1" max="1" width="30" style="1" customWidth="1"/>
    <col min="2" max="3" width="4.7109375" style="1" customWidth="1"/>
    <col min="4" max="4" width="6.85546875" style="1" customWidth="1"/>
    <col min="5" max="5" width="4.7109375" style="1" customWidth="1"/>
    <col min="6" max="6" width="8.85546875" style="1" customWidth="1"/>
    <col min="7" max="8" width="5.7109375" style="1" customWidth="1"/>
    <col min="9" max="9" width="4.5703125" style="1" customWidth="1"/>
    <col min="10" max="16" width="4.7109375" style="1" customWidth="1"/>
    <col min="17" max="17" width="4.140625" style="1" customWidth="1"/>
    <col min="18" max="18" width="11.85546875" style="18" hidden="1" customWidth="1"/>
    <col min="19" max="19" width="4.140625" style="32" customWidth="1"/>
    <col min="20" max="22" width="14.85546875" style="1" customWidth="1"/>
    <col min="23" max="31" width="11.7109375" style="1" customWidth="1"/>
    <col min="32" max="16384" width="9.140625" style="1"/>
  </cols>
  <sheetData>
    <row r="1" spans="1:31" x14ac:dyDescent="0.2">
      <c r="B1" s="41"/>
      <c r="C1" s="20"/>
      <c r="D1" s="20"/>
      <c r="E1" s="20"/>
      <c r="F1" s="20"/>
      <c r="G1" s="20"/>
      <c r="H1" s="20"/>
      <c r="I1" s="20"/>
      <c r="J1" s="20"/>
      <c r="K1" s="20"/>
      <c r="L1" s="20"/>
      <c r="M1" s="20"/>
      <c r="N1" s="20"/>
      <c r="O1" s="20"/>
      <c r="P1" s="41"/>
      <c r="Q1" s="41"/>
      <c r="R1" s="42"/>
      <c r="S1" s="43"/>
      <c r="T1" s="41"/>
      <c r="U1" s="41"/>
      <c r="AE1" s="41"/>
    </row>
    <row r="2" spans="1:31" s="17" customFormat="1" ht="15.75" customHeight="1" x14ac:dyDescent="0.2">
      <c r="A2" s="40"/>
      <c r="R2" s="18"/>
      <c r="S2" s="19" t="s">
        <v>64</v>
      </c>
      <c r="T2" s="18" t="s">
        <v>159</v>
      </c>
      <c r="U2" s="18" t="s">
        <v>159</v>
      </c>
      <c r="V2" s="18" t="s">
        <v>159</v>
      </c>
      <c r="W2" s="18" t="s">
        <v>1</v>
      </c>
      <c r="X2" s="55"/>
      <c r="Y2" s="55"/>
      <c r="Z2" s="55" t="s">
        <v>1</v>
      </c>
      <c r="AA2" s="55" t="s">
        <v>1</v>
      </c>
      <c r="AB2" s="55" t="s">
        <v>1</v>
      </c>
      <c r="AC2" s="55" t="s">
        <v>1</v>
      </c>
      <c r="AD2" s="55" t="s">
        <v>1</v>
      </c>
      <c r="AE2" s="55" t="s">
        <v>1</v>
      </c>
    </row>
    <row r="3" spans="1:31" s="17" customFormat="1" ht="15.95" customHeight="1" x14ac:dyDescent="0.2">
      <c r="A3" s="40"/>
      <c r="R3" s="18"/>
      <c r="S3" s="19" t="s">
        <v>2</v>
      </c>
      <c r="T3" s="18" t="s">
        <v>160</v>
      </c>
      <c r="U3" s="18" t="s">
        <v>160</v>
      </c>
      <c r="V3" s="18" t="s">
        <v>160</v>
      </c>
      <c r="W3" s="18" t="s">
        <v>1</v>
      </c>
      <c r="X3" s="55"/>
      <c r="Y3" s="55"/>
      <c r="Z3" s="55"/>
      <c r="AA3" s="55"/>
      <c r="AB3" s="55"/>
      <c r="AC3" s="55"/>
      <c r="AD3" s="55"/>
      <c r="AE3" s="55"/>
    </row>
    <row r="4" spans="1:31" s="17" customFormat="1" ht="15.95" customHeight="1" x14ac:dyDescent="0.2">
      <c r="A4" s="40"/>
      <c r="R4" s="18"/>
      <c r="S4" s="19" t="s">
        <v>84</v>
      </c>
      <c r="T4" s="18" t="s">
        <v>161</v>
      </c>
      <c r="U4" s="18" t="s">
        <v>161</v>
      </c>
      <c r="V4" s="18" t="s">
        <v>164</v>
      </c>
      <c r="W4" s="18" t="s">
        <v>1</v>
      </c>
      <c r="X4" s="55"/>
      <c r="Y4" s="55"/>
      <c r="Z4" s="55" t="s">
        <v>1</v>
      </c>
      <c r="AA4" s="55" t="s">
        <v>1</v>
      </c>
      <c r="AB4" s="55" t="s">
        <v>1</v>
      </c>
      <c r="AC4" s="55" t="s">
        <v>1</v>
      </c>
      <c r="AD4" s="55" t="s">
        <v>1</v>
      </c>
      <c r="AE4" s="55" t="s">
        <v>1</v>
      </c>
    </row>
    <row r="5" spans="1:31" s="17" customFormat="1" ht="15.95" customHeight="1" x14ac:dyDescent="0.2">
      <c r="A5" s="40"/>
      <c r="R5" s="18"/>
      <c r="S5" s="19" t="s">
        <v>3</v>
      </c>
      <c r="T5" s="18" t="s">
        <v>162</v>
      </c>
      <c r="U5" s="18" t="s">
        <v>163</v>
      </c>
      <c r="V5" s="80"/>
      <c r="W5" s="18"/>
      <c r="X5" s="18"/>
      <c r="Y5" s="18"/>
      <c r="Z5" s="18"/>
      <c r="AA5" s="18"/>
      <c r="AB5" s="18"/>
      <c r="AC5" s="18"/>
      <c r="AD5" s="18"/>
      <c r="AE5" s="18"/>
    </row>
    <row r="6" spans="1:31" s="17" customFormat="1" ht="15.95" customHeight="1" x14ac:dyDescent="0.2">
      <c r="A6" s="40"/>
      <c r="R6" s="18"/>
      <c r="S6" s="19" t="s">
        <v>58</v>
      </c>
      <c r="T6" s="18"/>
      <c r="U6" s="18"/>
      <c r="V6" s="80"/>
      <c r="W6" s="18"/>
      <c r="X6" s="18"/>
      <c r="Y6" s="18"/>
      <c r="Z6" s="18"/>
      <c r="AA6" s="18"/>
      <c r="AB6" s="18"/>
      <c r="AC6" s="18"/>
      <c r="AD6" s="18"/>
      <c r="AE6" s="18"/>
    </row>
    <row r="7" spans="1:31" s="17" customFormat="1" ht="15.95" hidden="1" customHeight="1" x14ac:dyDescent="0.2">
      <c r="A7" s="40"/>
      <c r="R7" s="18"/>
      <c r="S7" s="19" t="s">
        <v>82</v>
      </c>
      <c r="T7" s="80"/>
      <c r="U7" s="80"/>
      <c r="V7" s="80"/>
      <c r="W7" s="18"/>
      <c r="X7" s="18"/>
      <c r="Y7" s="18"/>
      <c r="Z7" s="18"/>
      <c r="AA7" s="18"/>
      <c r="AB7" s="18"/>
      <c r="AC7" s="18"/>
      <c r="AD7" s="18"/>
      <c r="AE7" s="18"/>
    </row>
    <row r="8" spans="1:31" s="17" customFormat="1" ht="15.95" hidden="1" customHeight="1" x14ac:dyDescent="0.2">
      <c r="A8" s="40"/>
      <c r="R8" s="18"/>
      <c r="S8" s="19" t="s">
        <v>85</v>
      </c>
      <c r="T8" s="80"/>
      <c r="U8" s="80"/>
      <c r="V8" s="80"/>
      <c r="W8" s="18"/>
      <c r="X8" s="18"/>
      <c r="Y8" s="18"/>
      <c r="Z8" s="18"/>
      <c r="AA8" s="18"/>
      <c r="AB8" s="18"/>
      <c r="AC8" s="18"/>
      <c r="AD8" s="18"/>
      <c r="AE8" s="18"/>
    </row>
    <row r="9" spans="1:31" s="17" customFormat="1" ht="15.95" customHeight="1" x14ac:dyDescent="0.2">
      <c r="A9" s="40"/>
      <c r="R9" s="18"/>
      <c r="S9" s="19" t="s">
        <v>59</v>
      </c>
      <c r="T9" s="18"/>
      <c r="U9" s="18"/>
      <c r="V9" s="80"/>
      <c r="W9" s="18"/>
      <c r="X9" s="18"/>
      <c r="Y9" s="18"/>
      <c r="Z9" s="18"/>
      <c r="AA9" s="18"/>
      <c r="AB9" s="18"/>
      <c r="AC9" s="18"/>
      <c r="AD9" s="18"/>
      <c r="AE9" s="18"/>
    </row>
    <row r="10" spans="1:31" s="17" customFormat="1" ht="15.95" customHeight="1" x14ac:dyDescent="0.2">
      <c r="A10" s="40"/>
      <c r="R10" s="18"/>
      <c r="S10" s="19" t="s">
        <v>60</v>
      </c>
      <c r="T10" s="76"/>
      <c r="U10" s="76"/>
      <c r="V10" s="89"/>
      <c r="W10" s="76"/>
      <c r="X10" s="76"/>
      <c r="Y10" s="76"/>
      <c r="Z10" s="76"/>
      <c r="AA10" s="76"/>
      <c r="AB10" s="76"/>
      <c r="AC10" s="76"/>
      <c r="AD10" s="76"/>
      <c r="AE10" s="76"/>
    </row>
    <row r="11" spans="1:31" s="17" customFormat="1" ht="15.95" customHeight="1" x14ac:dyDescent="0.2">
      <c r="A11" s="40"/>
      <c r="R11" s="18"/>
      <c r="S11" s="19" t="s">
        <v>61</v>
      </c>
      <c r="T11" s="76"/>
      <c r="U11" s="76"/>
      <c r="V11" s="89"/>
      <c r="W11" s="76"/>
      <c r="X11" s="76"/>
      <c r="Y11" s="76"/>
      <c r="Z11" s="76"/>
      <c r="AA11" s="76"/>
      <c r="AB11" s="76"/>
      <c r="AC11" s="76"/>
      <c r="AD11" s="76"/>
      <c r="AE11" s="76"/>
    </row>
    <row r="12" spans="1:31" s="17" customFormat="1" ht="15.95" customHeight="1" x14ac:dyDescent="0.2">
      <c r="A12" s="40"/>
      <c r="R12" s="18"/>
      <c r="S12" s="19" t="s">
        <v>83</v>
      </c>
      <c r="T12" s="18"/>
      <c r="U12" s="18"/>
      <c r="V12" s="80"/>
      <c r="W12" s="18"/>
      <c r="X12" s="18"/>
      <c r="Y12" s="18"/>
      <c r="Z12" s="18"/>
      <c r="AA12" s="18"/>
      <c r="AB12" s="18"/>
      <c r="AC12" s="18"/>
      <c r="AD12" s="18"/>
      <c r="AE12" s="18"/>
    </row>
    <row r="13" spans="1:31" s="17" customFormat="1" ht="15.95" hidden="1" customHeight="1" x14ac:dyDescent="0.2">
      <c r="A13" s="40"/>
      <c r="R13" s="18"/>
      <c r="S13" s="19" t="s">
        <v>86</v>
      </c>
      <c r="T13" s="80"/>
      <c r="U13" s="80"/>
      <c r="V13" s="80"/>
      <c r="W13" s="18"/>
      <c r="X13" s="18"/>
      <c r="Y13" s="18"/>
      <c r="Z13" s="18"/>
      <c r="AA13" s="18"/>
      <c r="AB13" s="18"/>
      <c r="AC13" s="18"/>
      <c r="AD13" s="18"/>
      <c r="AE13" s="18"/>
    </row>
    <row r="14" spans="1:31" s="17" customFormat="1" ht="15.95" hidden="1" customHeight="1" x14ac:dyDescent="0.2">
      <c r="A14" s="40"/>
      <c r="R14" s="18"/>
      <c r="S14" s="19" t="s">
        <v>134</v>
      </c>
      <c r="T14" s="80"/>
      <c r="U14" s="80"/>
      <c r="V14" s="80"/>
      <c r="W14" s="18"/>
      <c r="X14" s="18"/>
      <c r="Y14" s="18"/>
      <c r="Z14" s="18"/>
      <c r="AA14" s="18"/>
      <c r="AB14" s="18"/>
      <c r="AC14" s="18"/>
      <c r="AD14" s="18"/>
      <c r="AE14" s="18"/>
    </row>
    <row r="15" spans="1:31" s="17" customFormat="1" ht="15.95" customHeight="1" x14ac:dyDescent="0.2">
      <c r="A15" s="40"/>
      <c r="R15" s="18"/>
      <c r="S15" s="19" t="s">
        <v>63</v>
      </c>
      <c r="T15" s="18"/>
      <c r="U15" s="18"/>
      <c r="V15" s="18"/>
      <c r="W15" s="84"/>
      <c r="X15" s="55"/>
      <c r="Y15" s="55"/>
      <c r="Z15" s="55"/>
      <c r="AA15" s="55"/>
      <c r="AB15" s="55"/>
      <c r="AC15" s="55"/>
      <c r="AD15" s="55"/>
      <c r="AE15" s="55"/>
    </row>
    <row r="16" spans="1:31" s="17" customFormat="1" ht="15.95" customHeight="1" x14ac:dyDescent="0.2">
      <c r="A16" s="40"/>
      <c r="R16" s="18"/>
      <c r="S16" s="19" t="s">
        <v>4</v>
      </c>
      <c r="T16" s="76">
        <v>43101</v>
      </c>
      <c r="U16" s="76">
        <v>43101</v>
      </c>
      <c r="V16" s="76">
        <v>43101</v>
      </c>
      <c r="W16" s="76"/>
      <c r="X16" s="75"/>
      <c r="Y16" s="75"/>
      <c r="Z16" s="75"/>
      <c r="AA16" s="75"/>
      <c r="AB16" s="75"/>
      <c r="AC16" s="75"/>
      <c r="AD16" s="75"/>
      <c r="AE16" s="75"/>
    </row>
    <row r="17" spans="1:232" s="17" customFormat="1" ht="15.95" customHeight="1" x14ac:dyDescent="0.2">
      <c r="A17" s="40"/>
      <c r="R17" s="18"/>
      <c r="S17" s="19" t="s">
        <v>5</v>
      </c>
      <c r="T17" s="76">
        <v>43465</v>
      </c>
      <c r="U17" s="76">
        <v>43465</v>
      </c>
      <c r="V17" s="76">
        <v>43465</v>
      </c>
      <c r="W17" s="76"/>
      <c r="X17" s="76"/>
      <c r="Y17" s="76"/>
      <c r="Z17" s="76"/>
      <c r="AA17" s="76"/>
      <c r="AB17" s="76"/>
      <c r="AC17" s="76"/>
      <c r="AD17" s="76"/>
      <c r="AE17" s="76"/>
    </row>
    <row r="18" spans="1:232" s="17" customFormat="1" ht="15.95" hidden="1" customHeight="1" x14ac:dyDescent="0.2">
      <c r="A18" s="40"/>
      <c r="R18" s="18"/>
      <c r="S18" s="19" t="s">
        <v>55</v>
      </c>
      <c r="T18" s="18"/>
      <c r="U18" s="18"/>
      <c r="V18" s="18"/>
      <c r="W18" s="18"/>
      <c r="X18" s="18"/>
      <c r="Y18" s="18"/>
      <c r="Z18" s="18"/>
      <c r="AA18" s="18"/>
      <c r="AB18" s="18"/>
      <c r="AC18" s="18"/>
      <c r="AD18" s="18"/>
      <c r="AE18" s="18"/>
    </row>
    <row r="19" spans="1:232" s="17" customFormat="1" ht="15.95" hidden="1" customHeight="1" x14ac:dyDescent="0.2">
      <c r="A19" s="40"/>
      <c r="R19" s="18"/>
      <c r="S19" s="19" t="s">
        <v>56</v>
      </c>
      <c r="T19" s="76"/>
      <c r="U19" s="76"/>
      <c r="V19" s="76"/>
      <c r="W19" s="76"/>
      <c r="X19" s="76"/>
      <c r="Y19" s="76"/>
      <c r="Z19" s="76"/>
      <c r="AA19" s="76"/>
      <c r="AB19" s="76"/>
      <c r="AC19" s="76"/>
      <c r="AD19" s="76"/>
      <c r="AE19" s="76"/>
    </row>
    <row r="20" spans="1:232" s="17" customFormat="1" ht="15.95" hidden="1" customHeight="1" x14ac:dyDescent="0.2">
      <c r="A20" s="40"/>
      <c r="R20" s="18"/>
      <c r="S20" s="19" t="s">
        <v>57</v>
      </c>
      <c r="T20" s="76"/>
      <c r="U20" s="76"/>
      <c r="V20" s="76"/>
      <c r="W20" s="76"/>
      <c r="X20" s="76"/>
      <c r="Y20" s="76"/>
      <c r="Z20" s="76"/>
      <c r="AA20" s="76"/>
      <c r="AB20" s="76"/>
      <c r="AC20" s="76"/>
      <c r="AD20" s="76"/>
      <c r="AE20" s="76"/>
      <c r="AF20" s="1"/>
      <c r="AG20" s="1"/>
      <c r="AH20" s="1"/>
      <c r="AI20" s="1"/>
      <c r="AJ20" s="1"/>
      <c r="AK20" s="1"/>
      <c r="AL20" s="1"/>
      <c r="AM20" s="1"/>
      <c r="AN20" s="1"/>
      <c r="AO20" s="1"/>
      <c r="AP20" s="1"/>
      <c r="AQ20" s="1"/>
      <c r="AR20" s="1"/>
      <c r="AS20" s="1"/>
      <c r="AT20" s="1"/>
      <c r="AU20" s="1"/>
      <c r="AV20" s="1"/>
      <c r="AW20" s="1"/>
      <c r="AX20" s="1"/>
      <c r="AY20" s="1"/>
      <c r="AZ20" s="1"/>
      <c r="BA20" s="1"/>
    </row>
    <row r="21" spans="1:232" s="17" customFormat="1" ht="15.95" hidden="1" customHeight="1" x14ac:dyDescent="0.2">
      <c r="A21" s="40"/>
      <c r="R21" s="18"/>
      <c r="S21" s="19" t="s">
        <v>6</v>
      </c>
      <c r="T21" s="18"/>
      <c r="U21" s="18"/>
      <c r="V21" s="18"/>
      <c r="W21" s="18"/>
      <c r="X21" s="18"/>
      <c r="Y21" s="18"/>
      <c r="Z21" s="18"/>
      <c r="AA21" s="18"/>
      <c r="AB21" s="18"/>
      <c r="AC21" s="18"/>
      <c r="AD21" s="18"/>
      <c r="AE21" s="18"/>
      <c r="AF21" s="1"/>
      <c r="AG21" s="1"/>
      <c r="AH21" s="1"/>
      <c r="AI21" s="1"/>
      <c r="AJ21" s="1"/>
      <c r="AK21" s="1"/>
      <c r="AL21" s="1"/>
      <c r="AM21" s="1"/>
      <c r="AN21" s="1"/>
      <c r="AO21" s="1"/>
      <c r="AP21" s="1"/>
      <c r="AQ21" s="1"/>
      <c r="AR21" s="1"/>
      <c r="AS21" s="1"/>
      <c r="AT21" s="1"/>
      <c r="AU21" s="1"/>
      <c r="AV21" s="1"/>
      <c r="AW21" s="1"/>
      <c r="AX21" s="1"/>
      <c r="AY21" s="1"/>
      <c r="AZ21" s="1"/>
      <c r="BA21" s="1"/>
    </row>
    <row r="22" spans="1:232" s="17" customFormat="1" ht="15.95" hidden="1" customHeight="1" x14ac:dyDescent="0.2">
      <c r="A22" s="40"/>
      <c r="R22" s="18"/>
      <c r="S22" s="19" t="s">
        <v>7</v>
      </c>
      <c r="T22" s="18"/>
      <c r="U22" s="18"/>
      <c r="V22" s="18"/>
      <c r="W22" s="18"/>
      <c r="X22" s="18"/>
      <c r="Y22" s="18"/>
      <c r="Z22" s="18"/>
      <c r="AA22" s="18"/>
      <c r="AB22" s="18"/>
      <c r="AC22" s="18"/>
      <c r="AD22" s="18"/>
      <c r="AE22" s="18"/>
      <c r="AF22" s="1"/>
      <c r="AG22" s="1"/>
      <c r="AH22" s="1"/>
      <c r="AI22" s="1"/>
      <c r="AJ22" s="1"/>
      <c r="AK22" s="1"/>
      <c r="AL22" s="1"/>
      <c r="AM22" s="1"/>
      <c r="AN22" s="1"/>
      <c r="AO22" s="1"/>
      <c r="AP22" s="1"/>
      <c r="AQ22" s="1"/>
      <c r="AR22" s="1"/>
      <c r="AS22" s="1"/>
      <c r="AT22" s="1"/>
      <c r="AU22" s="1"/>
      <c r="AV22" s="1"/>
      <c r="AW22" s="1"/>
      <c r="AX22" s="1"/>
      <c r="AY22" s="1"/>
      <c r="AZ22" s="1"/>
      <c r="BA22" s="1"/>
    </row>
    <row r="23" spans="1:232" s="17" customFormat="1" ht="15.95" hidden="1" customHeight="1" x14ac:dyDescent="0.2">
      <c r="A23" s="40"/>
      <c r="R23" s="18"/>
      <c r="S23" s="19" t="s">
        <v>8</v>
      </c>
      <c r="T23" s="18"/>
      <c r="U23" s="18"/>
      <c r="V23" s="18"/>
      <c r="W23" s="18"/>
      <c r="X23" s="18"/>
      <c r="Y23" s="18"/>
      <c r="Z23" s="18"/>
      <c r="AA23" s="18"/>
      <c r="AB23" s="18"/>
      <c r="AC23" s="18"/>
      <c r="AD23" s="18"/>
      <c r="AE23" s="18"/>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row>
    <row r="24" spans="1:232" s="17" customFormat="1" ht="15.95" hidden="1" customHeight="1" x14ac:dyDescent="0.2">
      <c r="A24" s="40"/>
      <c r="R24" s="18"/>
      <c r="S24" s="19" t="s">
        <v>9</v>
      </c>
      <c r="T24" s="18"/>
      <c r="U24" s="18"/>
      <c r="V24" s="18"/>
      <c r="W24" s="18"/>
      <c r="X24" s="18"/>
      <c r="Y24" s="18"/>
      <c r="Z24" s="18"/>
      <c r="AA24" s="18"/>
      <c r="AB24" s="18"/>
      <c r="AC24" s="18"/>
      <c r="AD24" s="18"/>
      <c r="AE24" s="18"/>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row>
    <row r="25" spans="1:232" s="17" customFormat="1" ht="15.95" hidden="1" customHeight="1" x14ac:dyDescent="0.2">
      <c r="A25" s="40"/>
      <c r="R25" s="18"/>
      <c r="S25" s="19" t="s">
        <v>62</v>
      </c>
      <c r="T25" s="18"/>
      <c r="U25" s="18"/>
      <c r="V25" s="18"/>
      <c r="W25" s="18"/>
      <c r="X25" s="18"/>
      <c r="Y25" s="18"/>
      <c r="Z25" s="18"/>
      <c r="AA25" s="18"/>
      <c r="AB25" s="18"/>
      <c r="AC25" s="18"/>
      <c r="AD25" s="18"/>
      <c r="AE25" s="18"/>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row>
    <row r="26" spans="1:232" s="17" customFormat="1" ht="12.75" hidden="1" customHeight="1" x14ac:dyDescent="0.2">
      <c r="A26" s="40"/>
      <c r="R26" s="18"/>
      <c r="S26" s="19" t="s">
        <v>65</v>
      </c>
      <c r="T26" s="20"/>
      <c r="U26" s="20"/>
      <c r="V26" s="20"/>
      <c r="W26" s="20"/>
      <c r="X26" s="20"/>
      <c r="Y26" s="20"/>
      <c r="Z26" s="20"/>
      <c r="AA26" s="20"/>
      <c r="AB26" s="20"/>
      <c r="AC26" s="20"/>
      <c r="AD26" s="20"/>
      <c r="AE26" s="20"/>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row>
    <row r="27" spans="1:232" s="17" customFormat="1" ht="13.5" thickBot="1" x14ac:dyDescent="0.25">
      <c r="R27" s="18"/>
      <c r="S27" s="19"/>
      <c r="T27" s="77"/>
      <c r="U27" s="77"/>
      <c r="V27" s="77"/>
      <c r="W27" s="77"/>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row>
    <row r="28" spans="1:232" s="17" customFormat="1" ht="28.5" customHeight="1" thickTop="1" thickBot="1" x14ac:dyDescent="0.25">
      <c r="A28" s="44"/>
      <c r="B28" s="71" t="s">
        <v>165</v>
      </c>
      <c r="C28" s="72" t="s">
        <v>166</v>
      </c>
      <c r="D28" s="72" t="s">
        <v>167</v>
      </c>
      <c r="E28" s="72" t="s">
        <v>168</v>
      </c>
      <c r="F28" s="72" t="s">
        <v>169</v>
      </c>
      <c r="G28" s="72" t="s">
        <v>170</v>
      </c>
      <c r="H28" s="72" t="s">
        <v>174</v>
      </c>
      <c r="I28" s="72" t="s">
        <v>171</v>
      </c>
      <c r="J28" s="72" t="s">
        <v>293</v>
      </c>
      <c r="K28" s="72" t="s">
        <v>172</v>
      </c>
      <c r="L28" s="72" t="s">
        <v>173</v>
      </c>
      <c r="M28" s="72" t="s">
        <v>175</v>
      </c>
      <c r="N28" s="72" t="s">
        <v>304</v>
      </c>
      <c r="O28" s="72" t="s">
        <v>1</v>
      </c>
      <c r="P28" s="73" t="s">
        <v>1</v>
      </c>
      <c r="Q28" s="33"/>
      <c r="R28" s="34"/>
      <c r="S28" s="35"/>
      <c r="T28" s="81"/>
      <c r="U28" s="82"/>
      <c r="V28" s="82"/>
      <c r="W28" s="82"/>
      <c r="X28" s="82"/>
      <c r="Y28" s="82"/>
      <c r="Z28" s="82"/>
      <c r="AA28" s="82"/>
      <c r="AB28" s="82"/>
      <c r="AC28" s="82"/>
      <c r="AD28" s="82"/>
      <c r="AE28" s="83"/>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row>
    <row r="29" spans="1:232" ht="13.5" thickTop="1" x14ac:dyDescent="0.2">
      <c r="A29" s="30"/>
      <c r="B29" s="85"/>
      <c r="C29" s="22"/>
      <c r="D29" s="22"/>
      <c r="E29" s="22"/>
      <c r="F29" s="22"/>
      <c r="G29" s="22"/>
      <c r="H29" s="22"/>
      <c r="I29" s="22"/>
      <c r="J29" s="22"/>
      <c r="K29" s="22"/>
      <c r="L29" s="22"/>
      <c r="M29" s="22"/>
      <c r="N29" s="22"/>
      <c r="O29" s="22"/>
      <c r="P29" s="23"/>
      <c r="Q29" s="79" t="s">
        <v>1</v>
      </c>
      <c r="R29" s="29"/>
      <c r="S29" s="86"/>
      <c r="T29" s="78"/>
      <c r="U29" s="28"/>
      <c r="V29" s="28"/>
      <c r="W29" s="28"/>
      <c r="X29" s="28"/>
      <c r="Y29" s="28"/>
      <c r="Z29" s="28"/>
      <c r="AA29" s="28"/>
      <c r="AB29" s="28"/>
      <c r="AC29" s="28"/>
      <c r="AD29" s="28"/>
      <c r="AE29" s="29"/>
    </row>
    <row r="30" spans="1:232" x14ac:dyDescent="0.2">
      <c r="A30" s="30"/>
      <c r="B30" s="85"/>
      <c r="C30" s="22"/>
      <c r="D30" s="22"/>
      <c r="E30" s="22"/>
      <c r="F30" s="22"/>
      <c r="G30" s="22"/>
      <c r="H30" s="22"/>
      <c r="I30" s="22"/>
      <c r="J30" s="22"/>
      <c r="K30" s="22"/>
      <c r="L30" s="22"/>
      <c r="M30" s="22"/>
      <c r="N30" s="22"/>
      <c r="O30" s="22"/>
      <c r="P30" s="23"/>
      <c r="Q30" s="79"/>
      <c r="R30" s="29"/>
      <c r="S30" s="86"/>
      <c r="T30" s="78"/>
      <c r="U30" s="28"/>
      <c r="V30" s="28"/>
      <c r="W30" s="28"/>
      <c r="X30" s="28"/>
      <c r="Y30" s="28"/>
      <c r="Z30" s="28"/>
      <c r="AA30" s="28"/>
      <c r="AB30" s="28"/>
      <c r="AC30" s="28"/>
      <c r="AD30" s="28"/>
      <c r="AE30" s="29"/>
    </row>
    <row r="31" spans="1:232" x14ac:dyDescent="0.2">
      <c r="A31" s="30" t="s">
        <v>270</v>
      </c>
      <c r="B31" s="85" t="s">
        <v>214</v>
      </c>
      <c r="C31" s="22" t="s">
        <v>215</v>
      </c>
      <c r="D31" s="22" t="s">
        <v>261</v>
      </c>
      <c r="E31" s="22" t="s">
        <v>212</v>
      </c>
      <c r="F31" s="22"/>
      <c r="G31" s="22" t="s">
        <v>271</v>
      </c>
      <c r="H31" s="22"/>
      <c r="I31" s="22" t="s">
        <v>291</v>
      </c>
      <c r="J31" s="22"/>
      <c r="K31" s="22" t="s">
        <v>397</v>
      </c>
      <c r="L31" s="22"/>
      <c r="M31" s="22" t="s">
        <v>213</v>
      </c>
      <c r="N31" s="22"/>
      <c r="O31" s="22"/>
      <c r="P31" s="23"/>
      <c r="Q31" s="79"/>
      <c r="R31" s="29"/>
      <c r="S31" s="86" t="s">
        <v>176</v>
      </c>
      <c r="T31" s="78">
        <v>12753960</v>
      </c>
      <c r="U31" s="28">
        <v>12573405</v>
      </c>
      <c r="V31" s="28">
        <v>2299240.6</v>
      </c>
      <c r="W31" s="28"/>
      <c r="X31" s="28"/>
      <c r="Y31" s="28"/>
      <c r="Z31" s="28"/>
      <c r="AA31" s="28"/>
      <c r="AB31" s="28"/>
      <c r="AC31" s="28"/>
      <c r="AD31" s="28"/>
      <c r="AE31" s="29"/>
    </row>
    <row r="32" spans="1:232" x14ac:dyDescent="0.2">
      <c r="A32" s="30"/>
      <c r="B32" s="85" t="s">
        <v>214</v>
      </c>
      <c r="C32" s="22" t="s">
        <v>215</v>
      </c>
      <c r="D32" s="22" t="s">
        <v>261</v>
      </c>
      <c r="E32" s="22" t="s">
        <v>212</v>
      </c>
      <c r="F32" s="22" t="s">
        <v>292</v>
      </c>
      <c r="G32" s="22" t="s">
        <v>271</v>
      </c>
      <c r="H32" s="22"/>
      <c r="I32" s="22"/>
      <c r="J32" s="22" t="s">
        <v>295</v>
      </c>
      <c r="K32" s="22"/>
      <c r="L32" s="22"/>
      <c r="M32" s="22" t="s">
        <v>213</v>
      </c>
      <c r="N32" s="22" t="s">
        <v>262</v>
      </c>
      <c r="O32" s="22"/>
      <c r="P32" s="23"/>
      <c r="Q32" s="79"/>
      <c r="R32" s="29"/>
      <c r="S32" s="86" t="s">
        <v>176</v>
      </c>
      <c r="T32" s="78">
        <v>1203680</v>
      </c>
      <c r="U32" s="28">
        <v>1203680</v>
      </c>
      <c r="V32" s="28">
        <v>200567.89</v>
      </c>
      <c r="W32" s="28"/>
      <c r="X32" s="28"/>
      <c r="Y32" s="28"/>
      <c r="Z32" s="28"/>
      <c r="AA32" s="28"/>
      <c r="AB32" s="28"/>
      <c r="AC32" s="28"/>
      <c r="AD32" s="28"/>
      <c r="AE32" s="29"/>
    </row>
    <row r="33" spans="1:31" x14ac:dyDescent="0.2">
      <c r="A33" s="30"/>
      <c r="B33" s="85" t="s">
        <v>214</v>
      </c>
      <c r="C33" s="22" t="s">
        <v>215</v>
      </c>
      <c r="D33" s="22" t="s">
        <v>261</v>
      </c>
      <c r="E33" s="22" t="s">
        <v>212</v>
      </c>
      <c r="F33" s="22" t="s">
        <v>292</v>
      </c>
      <c r="G33" s="22" t="s">
        <v>271</v>
      </c>
      <c r="H33" s="22"/>
      <c r="I33" s="22"/>
      <c r="J33" s="22" t="s">
        <v>294</v>
      </c>
      <c r="K33" s="22"/>
      <c r="L33" s="22"/>
      <c r="M33" s="22" t="s">
        <v>213</v>
      </c>
      <c r="N33" s="22"/>
      <c r="O33" s="22"/>
      <c r="P33" s="23"/>
      <c r="Q33" s="79"/>
      <c r="R33" s="29"/>
      <c r="S33" s="86" t="s">
        <v>176</v>
      </c>
      <c r="T33" s="78">
        <v>440410</v>
      </c>
      <c r="U33" s="28">
        <v>425410</v>
      </c>
      <c r="V33" s="28">
        <v>186772.46</v>
      </c>
      <c r="W33" s="28"/>
      <c r="X33" s="28"/>
      <c r="Y33" s="28"/>
      <c r="Z33" s="28"/>
      <c r="AA33" s="28"/>
      <c r="AB33" s="28"/>
      <c r="AC33" s="28"/>
      <c r="AD33" s="28"/>
      <c r="AE33" s="29"/>
    </row>
    <row r="34" spans="1:31" x14ac:dyDescent="0.2">
      <c r="A34" s="30"/>
      <c r="B34" s="85" t="s">
        <v>214</v>
      </c>
      <c r="C34" s="22" t="s">
        <v>215</v>
      </c>
      <c r="D34" s="22" t="s">
        <v>261</v>
      </c>
      <c r="E34" s="22" t="s">
        <v>212</v>
      </c>
      <c r="F34" s="22" t="s">
        <v>292</v>
      </c>
      <c r="G34" s="22" t="s">
        <v>271</v>
      </c>
      <c r="H34" s="22"/>
      <c r="I34" s="22"/>
      <c r="J34" s="22" t="s">
        <v>296</v>
      </c>
      <c r="K34" s="22"/>
      <c r="L34" s="22"/>
      <c r="M34" s="22" t="s">
        <v>213</v>
      </c>
      <c r="N34" s="22"/>
      <c r="O34" s="22"/>
      <c r="P34" s="23"/>
      <c r="Q34" s="79"/>
      <c r="R34" s="29"/>
      <c r="S34" s="86" t="s">
        <v>176</v>
      </c>
      <c r="T34" s="78">
        <v>-23190</v>
      </c>
      <c r="U34" s="28">
        <v>-1697344</v>
      </c>
      <c r="V34" s="28">
        <v>218406.41</v>
      </c>
      <c r="W34" s="28"/>
      <c r="X34" s="28"/>
      <c r="Y34" s="28"/>
      <c r="Z34" s="28"/>
      <c r="AA34" s="28"/>
      <c r="AB34" s="28"/>
      <c r="AC34" s="28"/>
      <c r="AD34" s="28"/>
      <c r="AE34" s="29"/>
    </row>
    <row r="35" spans="1:31" x14ac:dyDescent="0.2">
      <c r="A35" s="30"/>
      <c r="B35" s="85" t="s">
        <v>214</v>
      </c>
      <c r="C35" s="22" t="s">
        <v>215</v>
      </c>
      <c r="D35" s="22" t="s">
        <v>261</v>
      </c>
      <c r="E35" s="22" t="s">
        <v>212</v>
      </c>
      <c r="F35" s="22" t="s">
        <v>292</v>
      </c>
      <c r="G35" s="22" t="s">
        <v>271</v>
      </c>
      <c r="H35" s="22"/>
      <c r="I35" s="22"/>
      <c r="J35" s="22" t="s">
        <v>216</v>
      </c>
      <c r="K35" s="22"/>
      <c r="L35" s="22"/>
      <c r="M35" s="22" t="s">
        <v>213</v>
      </c>
      <c r="N35" s="22"/>
      <c r="O35" s="22"/>
      <c r="P35" s="23"/>
      <c r="Q35" s="79"/>
      <c r="R35" s="29"/>
      <c r="S35" s="86" t="s">
        <v>176</v>
      </c>
      <c r="T35" s="78">
        <v>0</v>
      </c>
      <c r="U35" s="28">
        <v>0</v>
      </c>
      <c r="V35" s="28">
        <v>0</v>
      </c>
      <c r="W35" s="28"/>
      <c r="X35" s="28"/>
      <c r="Y35" s="28"/>
      <c r="Z35" s="28"/>
      <c r="AA35" s="28"/>
      <c r="AB35" s="28"/>
      <c r="AC35" s="28"/>
      <c r="AD35" s="28"/>
      <c r="AE35" s="29"/>
    </row>
    <row r="36" spans="1:31" x14ac:dyDescent="0.2">
      <c r="A36" s="30"/>
      <c r="B36" s="85" t="s">
        <v>214</v>
      </c>
      <c r="C36" s="22" t="s">
        <v>215</v>
      </c>
      <c r="D36" s="22" t="s">
        <v>261</v>
      </c>
      <c r="E36" s="22" t="s">
        <v>212</v>
      </c>
      <c r="F36" s="22" t="s">
        <v>292</v>
      </c>
      <c r="G36" s="22" t="s">
        <v>271</v>
      </c>
      <c r="H36" s="22"/>
      <c r="I36" s="22"/>
      <c r="J36" s="22" t="s">
        <v>255</v>
      </c>
      <c r="K36" s="22"/>
      <c r="L36" s="22"/>
      <c r="M36" s="22" t="s">
        <v>213</v>
      </c>
      <c r="N36" s="22"/>
      <c r="O36" s="22"/>
      <c r="P36" s="23"/>
      <c r="Q36" s="79"/>
      <c r="R36" s="29"/>
      <c r="S36" s="86" t="s">
        <v>176</v>
      </c>
      <c r="T36" s="78">
        <v>862660</v>
      </c>
      <c r="U36" s="28">
        <v>862660</v>
      </c>
      <c r="V36" s="28">
        <v>34455.82</v>
      </c>
      <c r="W36" s="28"/>
      <c r="X36" s="28"/>
      <c r="Y36" s="28"/>
      <c r="Z36" s="28"/>
      <c r="AA36" s="28"/>
      <c r="AB36" s="28"/>
      <c r="AC36" s="28"/>
      <c r="AD36" s="28"/>
      <c r="AE36" s="29"/>
    </row>
    <row r="37" spans="1:31" x14ac:dyDescent="0.2">
      <c r="A37" s="30"/>
      <c r="B37" s="85" t="s">
        <v>214</v>
      </c>
      <c r="C37" s="22" t="s">
        <v>215</v>
      </c>
      <c r="D37" s="22" t="s">
        <v>261</v>
      </c>
      <c r="E37" s="22" t="s">
        <v>212</v>
      </c>
      <c r="F37" s="22" t="s">
        <v>292</v>
      </c>
      <c r="G37" s="22" t="s">
        <v>271</v>
      </c>
      <c r="H37" s="22"/>
      <c r="I37" s="22"/>
      <c r="J37" s="22" t="s">
        <v>297</v>
      </c>
      <c r="K37" s="22"/>
      <c r="L37" s="22"/>
      <c r="M37" s="22" t="s">
        <v>213</v>
      </c>
      <c r="N37" s="22"/>
      <c r="O37" s="22"/>
      <c r="P37" s="23"/>
      <c r="Q37" s="79"/>
      <c r="R37" s="29"/>
      <c r="S37" s="86" t="s">
        <v>176</v>
      </c>
      <c r="T37" s="78">
        <v>1140710</v>
      </c>
      <c r="U37" s="28">
        <v>1140710</v>
      </c>
      <c r="V37" s="28">
        <v>239243.13</v>
      </c>
      <c r="W37" s="28"/>
      <c r="X37" s="28"/>
      <c r="Y37" s="28"/>
      <c r="Z37" s="28"/>
      <c r="AA37" s="28"/>
      <c r="AB37" s="28"/>
      <c r="AC37" s="28"/>
      <c r="AD37" s="28"/>
      <c r="AE37" s="29"/>
    </row>
    <row r="38" spans="1:31" x14ac:dyDescent="0.2">
      <c r="A38" s="30"/>
      <c r="B38" s="85" t="s">
        <v>214</v>
      </c>
      <c r="C38" s="22" t="s">
        <v>215</v>
      </c>
      <c r="D38" s="22" t="s">
        <v>261</v>
      </c>
      <c r="E38" s="22" t="s">
        <v>212</v>
      </c>
      <c r="F38" s="22" t="s">
        <v>292</v>
      </c>
      <c r="G38" s="22" t="s">
        <v>271</v>
      </c>
      <c r="H38" s="22"/>
      <c r="I38" s="22"/>
      <c r="J38" s="22" t="s">
        <v>265</v>
      </c>
      <c r="K38" s="22"/>
      <c r="L38" s="22"/>
      <c r="M38" s="22" t="s">
        <v>213</v>
      </c>
      <c r="N38" s="22"/>
      <c r="O38" s="22"/>
      <c r="P38" s="23"/>
      <c r="Q38" s="79"/>
      <c r="R38" s="29"/>
      <c r="S38" s="86" t="s">
        <v>176</v>
      </c>
      <c r="T38" s="78">
        <v>508120</v>
      </c>
      <c r="U38" s="28">
        <v>508120</v>
      </c>
      <c r="V38" s="28">
        <v>0</v>
      </c>
      <c r="W38" s="28"/>
      <c r="X38" s="28"/>
      <c r="Y38" s="28"/>
      <c r="Z38" s="28"/>
      <c r="AA38" s="28"/>
      <c r="AB38" s="28"/>
      <c r="AC38" s="28"/>
      <c r="AD38" s="28"/>
      <c r="AE38" s="29"/>
    </row>
    <row r="39" spans="1:31" x14ac:dyDescent="0.2">
      <c r="A39" s="30"/>
      <c r="B39" s="85" t="s">
        <v>214</v>
      </c>
      <c r="C39" s="22" t="s">
        <v>215</v>
      </c>
      <c r="D39" s="22" t="s">
        <v>261</v>
      </c>
      <c r="E39" s="22" t="s">
        <v>212</v>
      </c>
      <c r="F39" s="22" t="s">
        <v>292</v>
      </c>
      <c r="G39" s="22" t="s">
        <v>271</v>
      </c>
      <c r="H39" s="22"/>
      <c r="I39" s="22"/>
      <c r="J39" s="22" t="s">
        <v>298</v>
      </c>
      <c r="K39" s="22"/>
      <c r="L39" s="22"/>
      <c r="M39" s="22" t="s">
        <v>213</v>
      </c>
      <c r="N39" s="22"/>
      <c r="O39" s="22"/>
      <c r="P39" s="23"/>
      <c r="Q39" s="79"/>
      <c r="R39" s="29"/>
      <c r="S39" s="86" t="s">
        <v>176</v>
      </c>
      <c r="T39" s="78">
        <v>349590</v>
      </c>
      <c r="U39" s="28">
        <v>877560</v>
      </c>
      <c r="V39" s="28">
        <v>0</v>
      </c>
      <c r="W39" s="28"/>
      <c r="X39" s="28"/>
      <c r="Y39" s="28"/>
      <c r="Z39" s="28"/>
      <c r="AA39" s="28"/>
      <c r="AB39" s="28"/>
      <c r="AC39" s="28"/>
      <c r="AD39" s="28"/>
      <c r="AE39" s="29"/>
    </row>
    <row r="40" spans="1:31" x14ac:dyDescent="0.2">
      <c r="A40" s="30"/>
      <c r="B40" s="85" t="s">
        <v>214</v>
      </c>
      <c r="C40" s="22" t="s">
        <v>215</v>
      </c>
      <c r="D40" s="22" t="s">
        <v>261</v>
      </c>
      <c r="E40" s="22" t="s">
        <v>212</v>
      </c>
      <c r="F40" s="22" t="s">
        <v>292</v>
      </c>
      <c r="G40" s="22" t="s">
        <v>271</v>
      </c>
      <c r="H40" s="22"/>
      <c r="I40" s="22"/>
      <c r="J40" s="22" t="s">
        <v>299</v>
      </c>
      <c r="K40" s="22"/>
      <c r="L40" s="22"/>
      <c r="M40" s="22" t="s">
        <v>213</v>
      </c>
      <c r="N40" s="22"/>
      <c r="O40" s="22"/>
      <c r="P40" s="23"/>
      <c r="Q40" s="79"/>
      <c r="R40" s="29"/>
      <c r="S40" s="86" t="s">
        <v>176</v>
      </c>
      <c r="T40" s="78">
        <v>232000</v>
      </c>
      <c r="U40" s="28">
        <v>232000</v>
      </c>
      <c r="V40" s="28">
        <v>450713.07</v>
      </c>
      <c r="W40" s="28"/>
      <c r="X40" s="28"/>
      <c r="Y40" s="28"/>
      <c r="Z40" s="28"/>
      <c r="AA40" s="28"/>
      <c r="AB40" s="28"/>
      <c r="AC40" s="28"/>
      <c r="AD40" s="28"/>
      <c r="AE40" s="29"/>
    </row>
    <row r="41" spans="1:31" x14ac:dyDescent="0.2">
      <c r="A41" s="30"/>
      <c r="B41" s="85" t="s">
        <v>214</v>
      </c>
      <c r="C41" s="22" t="s">
        <v>215</v>
      </c>
      <c r="D41" s="22" t="s">
        <v>261</v>
      </c>
      <c r="E41" s="22" t="s">
        <v>212</v>
      </c>
      <c r="F41" s="22" t="s">
        <v>292</v>
      </c>
      <c r="G41" s="22" t="s">
        <v>271</v>
      </c>
      <c r="H41" s="22"/>
      <c r="I41" s="22"/>
      <c r="J41" s="22" t="s">
        <v>300</v>
      </c>
      <c r="K41" s="22"/>
      <c r="L41" s="22"/>
      <c r="M41" s="22" t="s">
        <v>213</v>
      </c>
      <c r="N41" s="22"/>
      <c r="O41" s="22"/>
      <c r="P41" s="23"/>
      <c r="Q41" s="79"/>
      <c r="R41" s="29"/>
      <c r="S41" s="86" t="s">
        <v>176</v>
      </c>
      <c r="T41" s="78">
        <v>52840</v>
      </c>
      <c r="U41" s="28">
        <v>52840</v>
      </c>
      <c r="V41" s="28">
        <v>0</v>
      </c>
      <c r="W41" s="28"/>
      <c r="X41" s="28"/>
      <c r="Y41" s="28"/>
      <c r="Z41" s="28"/>
      <c r="AA41" s="28"/>
      <c r="AB41" s="28"/>
      <c r="AC41" s="28"/>
      <c r="AD41" s="28"/>
      <c r="AE41" s="29"/>
    </row>
    <row r="42" spans="1:31" x14ac:dyDescent="0.2">
      <c r="A42" s="30"/>
      <c r="B42" s="85" t="s">
        <v>214</v>
      </c>
      <c r="C42" s="22" t="s">
        <v>215</v>
      </c>
      <c r="D42" s="22" t="s">
        <v>261</v>
      </c>
      <c r="E42" s="22" t="s">
        <v>212</v>
      </c>
      <c r="F42" s="22" t="s">
        <v>301</v>
      </c>
      <c r="G42" s="22" t="s">
        <v>271</v>
      </c>
      <c r="H42" s="22"/>
      <c r="I42" s="22"/>
      <c r="J42" s="22"/>
      <c r="K42" s="22"/>
      <c r="L42" s="22"/>
      <c r="M42" s="22" t="s">
        <v>213</v>
      </c>
      <c r="N42" s="22"/>
      <c r="O42" s="22"/>
      <c r="P42" s="23"/>
      <c r="Q42" s="79"/>
      <c r="R42" s="29"/>
      <c r="S42" s="86" t="s">
        <v>176</v>
      </c>
      <c r="T42" s="78">
        <v>4792130</v>
      </c>
      <c r="U42" s="28">
        <v>4792130</v>
      </c>
      <c r="V42" s="28">
        <v>47542.39</v>
      </c>
      <c r="W42" s="28"/>
      <c r="X42" s="28"/>
      <c r="Y42" s="28"/>
      <c r="Z42" s="28"/>
      <c r="AA42" s="28"/>
      <c r="AB42" s="28"/>
      <c r="AC42" s="28"/>
      <c r="AD42" s="28"/>
      <c r="AE42" s="29"/>
    </row>
    <row r="43" spans="1:31" x14ac:dyDescent="0.2">
      <c r="A43" s="30"/>
      <c r="B43" s="85" t="s">
        <v>214</v>
      </c>
      <c r="C43" s="22" t="s">
        <v>215</v>
      </c>
      <c r="D43" s="22" t="s">
        <v>294</v>
      </c>
      <c r="E43" s="22" t="s">
        <v>212</v>
      </c>
      <c r="F43" s="22"/>
      <c r="G43" s="22" t="s">
        <v>271</v>
      </c>
      <c r="H43" s="22"/>
      <c r="I43" s="22"/>
      <c r="J43" s="22"/>
      <c r="K43" s="22"/>
      <c r="L43" s="22"/>
      <c r="M43" s="22" t="s">
        <v>213</v>
      </c>
      <c r="N43" s="22"/>
      <c r="O43" s="22"/>
      <c r="P43" s="23"/>
      <c r="Q43" s="79"/>
      <c r="R43" s="29"/>
      <c r="S43" s="86" t="s">
        <v>176</v>
      </c>
      <c r="T43" s="78">
        <v>4461410</v>
      </c>
      <c r="U43" s="28">
        <v>4461410</v>
      </c>
      <c r="V43" s="28">
        <v>808226.65</v>
      </c>
      <c r="W43" s="28"/>
      <c r="X43" s="28"/>
      <c r="Y43" s="28"/>
      <c r="Z43" s="28"/>
      <c r="AA43" s="28"/>
      <c r="AB43" s="28"/>
      <c r="AC43" s="28"/>
      <c r="AD43" s="28"/>
      <c r="AE43" s="29"/>
    </row>
    <row r="44" spans="1:31" x14ac:dyDescent="0.2">
      <c r="A44" s="30"/>
      <c r="B44" s="85" t="s">
        <v>214</v>
      </c>
      <c r="C44" s="22" t="s">
        <v>215</v>
      </c>
      <c r="D44" s="22" t="s">
        <v>216</v>
      </c>
      <c r="E44" s="22" t="s">
        <v>212</v>
      </c>
      <c r="F44" s="22"/>
      <c r="G44" s="22" t="s">
        <v>271</v>
      </c>
      <c r="H44" s="22"/>
      <c r="I44" s="22"/>
      <c r="J44" s="22"/>
      <c r="K44" s="22"/>
      <c r="L44" s="22"/>
      <c r="M44" s="22" t="s">
        <v>213</v>
      </c>
      <c r="N44" s="22" t="s">
        <v>305</v>
      </c>
      <c r="O44" s="22"/>
      <c r="P44" s="23"/>
      <c r="Q44" s="79"/>
      <c r="R44" s="29"/>
      <c r="S44" s="86" t="s">
        <v>176</v>
      </c>
      <c r="T44" s="78">
        <v>-15384530</v>
      </c>
      <c r="U44" s="28">
        <v>-15384530</v>
      </c>
      <c r="V44" s="28">
        <v>-5922415.6799999997</v>
      </c>
      <c r="W44" s="28"/>
      <c r="X44" s="28"/>
      <c r="Y44" s="28"/>
      <c r="Z44" s="28"/>
      <c r="AA44" s="28"/>
      <c r="AB44" s="28"/>
      <c r="AC44" s="28"/>
      <c r="AD44" s="28"/>
      <c r="AE44" s="29"/>
    </row>
    <row r="45" spans="1:31" x14ac:dyDescent="0.2">
      <c r="A45" s="30"/>
      <c r="B45" s="85" t="s">
        <v>214</v>
      </c>
      <c r="C45" s="22" t="s">
        <v>215</v>
      </c>
      <c r="D45" s="22" t="s">
        <v>302</v>
      </c>
      <c r="E45" s="22" t="s">
        <v>212</v>
      </c>
      <c r="F45" s="22"/>
      <c r="G45" s="22" t="s">
        <v>271</v>
      </c>
      <c r="H45" s="22"/>
      <c r="I45" s="22"/>
      <c r="J45" s="22"/>
      <c r="K45" s="22"/>
      <c r="L45" s="22"/>
      <c r="M45" s="22" t="s">
        <v>213</v>
      </c>
      <c r="N45" s="22" t="s">
        <v>305</v>
      </c>
      <c r="O45" s="22"/>
      <c r="P45" s="23"/>
      <c r="Q45" s="79"/>
      <c r="R45" s="29"/>
      <c r="S45" s="86" t="s">
        <v>176</v>
      </c>
      <c r="T45" s="78">
        <v>13488160</v>
      </c>
      <c r="U45" s="28">
        <v>13488160</v>
      </c>
      <c r="V45" s="28">
        <v>1963073.72</v>
      </c>
      <c r="W45" s="28"/>
      <c r="X45" s="28"/>
      <c r="Y45" s="28"/>
      <c r="Z45" s="28"/>
      <c r="AA45" s="28"/>
      <c r="AB45" s="28"/>
      <c r="AC45" s="28"/>
      <c r="AD45" s="28"/>
      <c r="AE45" s="29"/>
    </row>
    <row r="46" spans="1:31" x14ac:dyDescent="0.2">
      <c r="A46" s="30"/>
      <c r="B46" s="85" t="s">
        <v>214</v>
      </c>
      <c r="C46" s="22" t="s">
        <v>215</v>
      </c>
      <c r="D46" s="22" t="s">
        <v>306</v>
      </c>
      <c r="E46" s="22"/>
      <c r="F46" s="22"/>
      <c r="G46" s="22" t="s">
        <v>271</v>
      </c>
      <c r="H46" s="22"/>
      <c r="I46" s="22"/>
      <c r="J46" s="22"/>
      <c r="K46" s="22"/>
      <c r="L46" s="22"/>
      <c r="M46" s="22" t="s">
        <v>213</v>
      </c>
      <c r="N46" s="22" t="s">
        <v>262</v>
      </c>
      <c r="O46" s="22"/>
      <c r="P46" s="23"/>
      <c r="Q46" s="79"/>
      <c r="R46" s="29"/>
      <c r="S46" s="86" t="s">
        <v>176</v>
      </c>
      <c r="T46" s="78">
        <v>9947250</v>
      </c>
      <c r="U46" s="28">
        <v>9947250</v>
      </c>
      <c r="V46" s="28">
        <v>785416.35</v>
      </c>
      <c r="W46" s="28"/>
      <c r="X46" s="28"/>
      <c r="Y46" s="28"/>
      <c r="Z46" s="28"/>
      <c r="AA46" s="28"/>
      <c r="AB46" s="28"/>
      <c r="AC46" s="28"/>
      <c r="AD46" s="28"/>
      <c r="AE46" s="29"/>
    </row>
    <row r="47" spans="1:31" x14ac:dyDescent="0.2">
      <c r="A47" s="30"/>
      <c r="B47" s="85" t="s">
        <v>214</v>
      </c>
      <c r="C47" s="22" t="s">
        <v>215</v>
      </c>
      <c r="D47" s="22" t="s">
        <v>303</v>
      </c>
      <c r="E47" s="22" t="s">
        <v>212</v>
      </c>
      <c r="F47" s="22"/>
      <c r="G47" s="22" t="s">
        <v>271</v>
      </c>
      <c r="H47" s="22"/>
      <c r="I47" s="22"/>
      <c r="J47" s="22"/>
      <c r="K47" s="22"/>
      <c r="L47" s="22"/>
      <c r="M47" s="22" t="s">
        <v>213</v>
      </c>
      <c r="N47" s="22"/>
      <c r="O47" s="22"/>
      <c r="P47" s="23"/>
      <c r="Q47" s="79"/>
      <c r="R47" s="29"/>
      <c r="S47" s="86" t="s">
        <v>176</v>
      </c>
      <c r="T47" s="78">
        <v>224930</v>
      </c>
      <c r="U47" s="28">
        <v>224930</v>
      </c>
      <c r="V47" s="28">
        <v>33004.6</v>
      </c>
      <c r="W47" s="28"/>
      <c r="X47" s="28"/>
      <c r="Y47" s="28"/>
      <c r="Z47" s="28"/>
      <c r="AA47" s="28"/>
      <c r="AB47" s="28"/>
      <c r="AC47" s="28"/>
      <c r="AD47" s="28"/>
      <c r="AE47" s="29"/>
    </row>
    <row r="48" spans="1:31" x14ac:dyDescent="0.2">
      <c r="A48" s="30"/>
      <c r="B48" s="85" t="s">
        <v>214</v>
      </c>
      <c r="C48" s="22" t="s">
        <v>217</v>
      </c>
      <c r="D48" s="22" t="s">
        <v>218</v>
      </c>
      <c r="E48" s="22" t="s">
        <v>212</v>
      </c>
      <c r="F48" s="22"/>
      <c r="G48" s="22" t="s">
        <v>271</v>
      </c>
      <c r="H48" s="22"/>
      <c r="I48" s="22" t="s">
        <v>386</v>
      </c>
      <c r="J48" s="22"/>
      <c r="K48" s="22"/>
      <c r="L48" s="22"/>
      <c r="M48" s="22" t="s">
        <v>213</v>
      </c>
      <c r="N48" s="22"/>
      <c r="O48" s="22"/>
      <c r="P48" s="23"/>
      <c r="Q48" s="79"/>
      <c r="R48" s="29"/>
      <c r="S48" s="86" t="s">
        <v>176</v>
      </c>
      <c r="T48" s="78">
        <v>720350</v>
      </c>
      <c r="U48" s="28">
        <v>720350</v>
      </c>
      <c r="V48" s="28">
        <v>0</v>
      </c>
      <c r="W48" s="28"/>
      <c r="X48" s="28"/>
      <c r="Y48" s="28"/>
      <c r="Z48" s="28"/>
      <c r="AA48" s="28"/>
      <c r="AB48" s="28"/>
      <c r="AC48" s="28"/>
      <c r="AD48" s="28"/>
      <c r="AE48" s="29"/>
    </row>
    <row r="49" spans="1:31" x14ac:dyDescent="0.2">
      <c r="A49" s="30"/>
      <c r="B49" s="85" t="s">
        <v>214</v>
      </c>
      <c r="C49" s="22" t="s">
        <v>217</v>
      </c>
      <c r="D49" s="22" t="s">
        <v>218</v>
      </c>
      <c r="E49" s="22" t="s">
        <v>212</v>
      </c>
      <c r="F49" s="22"/>
      <c r="G49" s="22" t="s">
        <v>271</v>
      </c>
      <c r="H49" s="22"/>
      <c r="I49" s="22" t="s">
        <v>291</v>
      </c>
      <c r="J49" s="22"/>
      <c r="K49" s="22"/>
      <c r="L49" s="22"/>
      <c r="M49" s="22" t="s">
        <v>213</v>
      </c>
      <c r="N49" s="22"/>
      <c r="O49" s="22"/>
      <c r="P49" s="23"/>
      <c r="Q49" s="79"/>
      <c r="R49" s="29"/>
      <c r="S49" s="86" t="s">
        <v>176</v>
      </c>
      <c r="T49" s="78">
        <v>779600</v>
      </c>
      <c r="U49" s="28">
        <v>779600</v>
      </c>
      <c r="V49" s="28">
        <v>123043.12</v>
      </c>
      <c r="W49" s="28"/>
      <c r="X49" s="28"/>
      <c r="Y49" s="28"/>
      <c r="Z49" s="28"/>
      <c r="AA49" s="28"/>
      <c r="AB49" s="28"/>
      <c r="AC49" s="28"/>
      <c r="AD49" s="28"/>
      <c r="AE49" s="29"/>
    </row>
    <row r="50" spans="1:31" x14ac:dyDescent="0.2">
      <c r="A50" s="30"/>
      <c r="B50" s="85" t="s">
        <v>214</v>
      </c>
      <c r="C50" s="22" t="s">
        <v>265</v>
      </c>
      <c r="D50" s="22" t="s">
        <v>381</v>
      </c>
      <c r="E50" s="22" t="s">
        <v>212</v>
      </c>
      <c r="F50" s="22"/>
      <c r="G50" s="22" t="s">
        <v>271</v>
      </c>
      <c r="H50" s="22"/>
      <c r="I50" s="22"/>
      <c r="J50" s="22"/>
      <c r="K50" s="22"/>
      <c r="L50" s="22"/>
      <c r="M50" s="120" t="s">
        <v>213</v>
      </c>
      <c r="N50" s="22"/>
      <c r="O50" s="22"/>
      <c r="P50" s="23"/>
      <c r="Q50" s="79"/>
      <c r="R50" s="29"/>
      <c r="S50" s="86" t="s">
        <v>176</v>
      </c>
      <c r="T50" s="78">
        <v>10538560</v>
      </c>
      <c r="U50" s="28">
        <v>8577515</v>
      </c>
      <c r="V50" s="28">
        <v>2382930.94</v>
      </c>
      <c r="W50" s="28"/>
      <c r="X50" s="28"/>
      <c r="Y50" s="28"/>
      <c r="Z50" s="28"/>
      <c r="AA50" s="28"/>
      <c r="AB50" s="28"/>
      <c r="AC50" s="28"/>
      <c r="AD50" s="28"/>
      <c r="AE50" s="29"/>
    </row>
    <row r="51" spans="1:31" x14ac:dyDescent="0.2">
      <c r="A51" s="30"/>
      <c r="B51" s="85" t="s">
        <v>214</v>
      </c>
      <c r="C51" s="98" t="s">
        <v>265</v>
      </c>
      <c r="D51" s="98" t="s">
        <v>382</v>
      </c>
      <c r="E51" s="22" t="s">
        <v>212</v>
      </c>
      <c r="F51" s="22"/>
      <c r="G51" s="22" t="s">
        <v>271</v>
      </c>
      <c r="H51" s="22"/>
      <c r="I51" s="22"/>
      <c r="J51" s="22"/>
      <c r="K51" s="22"/>
      <c r="L51" s="22"/>
      <c r="M51" s="120" t="s">
        <v>213</v>
      </c>
      <c r="N51" s="22"/>
      <c r="O51" s="22"/>
      <c r="P51" s="23"/>
      <c r="Q51" s="79"/>
      <c r="R51" s="29"/>
      <c r="S51" s="86" t="s">
        <v>176</v>
      </c>
      <c r="T51" s="78">
        <v>3447620</v>
      </c>
      <c r="U51" s="28">
        <v>3447620</v>
      </c>
      <c r="V51" s="28">
        <v>604555.24</v>
      </c>
      <c r="W51" s="28"/>
      <c r="X51" s="28"/>
      <c r="Y51" s="28"/>
      <c r="Z51" s="28"/>
      <c r="AA51" s="28"/>
      <c r="AB51" s="28"/>
      <c r="AC51" s="28"/>
      <c r="AD51" s="28"/>
      <c r="AE51" s="29"/>
    </row>
    <row r="52" spans="1:31" x14ac:dyDescent="0.2">
      <c r="A52" s="30"/>
      <c r="B52" s="85"/>
      <c r="C52" s="22"/>
      <c r="D52" s="22"/>
      <c r="E52" s="22"/>
      <c r="F52" s="22"/>
      <c r="G52" s="22"/>
      <c r="H52" s="22"/>
      <c r="I52" s="22"/>
      <c r="J52" s="22"/>
      <c r="K52" s="22"/>
      <c r="L52" s="22"/>
      <c r="M52" s="22"/>
      <c r="N52" s="22"/>
      <c r="O52" s="22"/>
      <c r="P52" s="23"/>
      <c r="Q52" s="79"/>
      <c r="R52" s="29"/>
      <c r="S52" s="86"/>
      <c r="T52" s="78"/>
      <c r="U52" s="28"/>
      <c r="V52" s="28"/>
      <c r="W52" s="28"/>
      <c r="X52" s="28"/>
      <c r="Y52" s="28"/>
      <c r="Z52" s="28"/>
      <c r="AA52" s="28"/>
      <c r="AB52" s="28"/>
      <c r="AC52" s="28"/>
      <c r="AD52" s="28"/>
      <c r="AE52" s="29"/>
    </row>
    <row r="53" spans="1:31" x14ac:dyDescent="0.2">
      <c r="A53" s="30"/>
      <c r="B53" s="85"/>
      <c r="C53" s="22"/>
      <c r="D53" s="22"/>
      <c r="E53" s="22"/>
      <c r="F53" s="22"/>
      <c r="G53" s="22"/>
      <c r="H53" s="22"/>
      <c r="I53" s="22"/>
      <c r="J53" s="22"/>
      <c r="K53" s="22"/>
      <c r="L53" s="22"/>
      <c r="M53" s="22"/>
      <c r="N53" s="22"/>
      <c r="O53" s="22"/>
      <c r="P53" s="23"/>
      <c r="Q53" s="79"/>
      <c r="R53" s="29"/>
      <c r="S53" s="86"/>
      <c r="T53" s="78"/>
      <c r="U53" s="28"/>
      <c r="V53" s="28"/>
      <c r="W53" s="28"/>
      <c r="X53" s="28"/>
      <c r="Y53" s="28"/>
      <c r="Z53" s="28"/>
      <c r="AA53" s="28"/>
      <c r="AB53" s="28"/>
      <c r="AC53" s="28"/>
      <c r="AD53" s="28"/>
      <c r="AE53" s="29"/>
    </row>
    <row r="54" spans="1:31" x14ac:dyDescent="0.2">
      <c r="A54" s="30"/>
      <c r="B54" s="85"/>
      <c r="C54" s="22"/>
      <c r="D54" s="22"/>
      <c r="E54" s="22"/>
      <c r="F54" s="22"/>
      <c r="G54" s="22"/>
      <c r="H54" s="22"/>
      <c r="I54" s="22"/>
      <c r="J54" s="22"/>
      <c r="K54" s="22"/>
      <c r="L54" s="22"/>
      <c r="M54" s="22"/>
      <c r="N54" s="22"/>
      <c r="O54" s="22"/>
      <c r="P54" s="23"/>
      <c r="Q54" s="79"/>
      <c r="R54" s="29"/>
      <c r="S54" s="86"/>
      <c r="T54" s="78"/>
      <c r="U54" s="28"/>
      <c r="V54" s="28"/>
      <c r="W54" s="28"/>
      <c r="X54" s="28"/>
      <c r="Y54" s="28"/>
      <c r="Z54" s="28"/>
      <c r="AA54" s="28"/>
      <c r="AB54" s="28"/>
      <c r="AC54" s="28"/>
      <c r="AD54" s="28"/>
      <c r="AE54" s="29"/>
    </row>
    <row r="55" spans="1:31" x14ac:dyDescent="0.2">
      <c r="A55" s="30"/>
      <c r="B55" s="85"/>
      <c r="C55" s="22"/>
      <c r="D55" s="22"/>
      <c r="E55" s="22"/>
      <c r="F55" s="22"/>
      <c r="G55" s="22"/>
      <c r="H55" s="22"/>
      <c r="I55" s="22"/>
      <c r="J55" s="22"/>
      <c r="K55" s="22"/>
      <c r="L55" s="22"/>
      <c r="M55" s="22"/>
      <c r="N55" s="22"/>
      <c r="O55" s="22"/>
      <c r="P55" s="23"/>
      <c r="Q55" s="79"/>
      <c r="R55" s="29"/>
      <c r="S55" s="86"/>
      <c r="T55" s="78"/>
      <c r="U55" s="28"/>
      <c r="V55" s="28"/>
      <c r="W55" s="28"/>
      <c r="X55" s="28"/>
      <c r="Y55" s="28"/>
      <c r="Z55" s="28"/>
      <c r="AA55" s="28"/>
      <c r="AB55" s="28"/>
      <c r="AC55" s="28"/>
      <c r="AD55" s="28"/>
      <c r="AE55" s="29"/>
    </row>
    <row r="56" spans="1:31" x14ac:dyDescent="0.2">
      <c r="A56" s="30"/>
      <c r="B56" s="85"/>
      <c r="C56" s="22"/>
      <c r="D56" s="22"/>
      <c r="E56" s="22"/>
      <c r="F56" s="22"/>
      <c r="G56" s="22"/>
      <c r="H56" s="22"/>
      <c r="I56" s="22"/>
      <c r="J56" s="22"/>
      <c r="K56" s="22"/>
      <c r="L56" s="22"/>
      <c r="M56" s="22"/>
      <c r="N56" s="22"/>
      <c r="O56" s="22"/>
      <c r="P56" s="23"/>
      <c r="Q56" s="79"/>
      <c r="R56" s="29"/>
      <c r="S56" s="86"/>
      <c r="T56" s="78"/>
      <c r="U56" s="28"/>
      <c r="V56" s="28"/>
      <c r="W56" s="28"/>
      <c r="X56" s="28"/>
      <c r="Y56" s="28"/>
      <c r="Z56" s="28"/>
      <c r="AA56" s="28"/>
      <c r="AB56" s="28"/>
      <c r="AC56" s="28"/>
      <c r="AD56" s="28"/>
      <c r="AE56" s="29"/>
    </row>
    <row r="57" spans="1:31" x14ac:dyDescent="0.2">
      <c r="A57" s="30"/>
      <c r="B57" s="85"/>
      <c r="C57" s="22"/>
      <c r="D57" s="22"/>
      <c r="E57" s="22"/>
      <c r="F57" s="22"/>
      <c r="G57" s="22"/>
      <c r="H57" s="22"/>
      <c r="I57" s="22"/>
      <c r="J57" s="22"/>
      <c r="K57" s="22"/>
      <c r="L57" s="22"/>
      <c r="M57" s="22"/>
      <c r="N57" s="22"/>
      <c r="O57" s="22"/>
      <c r="P57" s="23"/>
      <c r="Q57" s="79"/>
      <c r="R57" s="29"/>
      <c r="S57" s="86"/>
      <c r="T57" s="78"/>
      <c r="U57" s="28"/>
      <c r="V57" s="28"/>
      <c r="W57" s="28"/>
      <c r="X57" s="28"/>
      <c r="Y57" s="28"/>
      <c r="Z57" s="28"/>
      <c r="AA57" s="28"/>
      <c r="AB57" s="28"/>
      <c r="AC57" s="28"/>
      <c r="AD57" s="28"/>
      <c r="AE57" s="29"/>
    </row>
    <row r="58" spans="1:31" x14ac:dyDescent="0.2">
      <c r="A58" s="30"/>
      <c r="B58" s="85"/>
      <c r="C58" s="22"/>
      <c r="D58" s="22"/>
      <c r="E58" s="22"/>
      <c r="F58" s="22"/>
      <c r="G58" s="22"/>
      <c r="H58" s="22"/>
      <c r="I58" s="22"/>
      <c r="J58" s="22"/>
      <c r="K58" s="22"/>
      <c r="L58" s="22"/>
      <c r="M58" s="22"/>
      <c r="N58" s="22"/>
      <c r="O58" s="22"/>
      <c r="P58" s="23"/>
      <c r="Q58" s="79"/>
      <c r="R58" s="29"/>
      <c r="S58" s="86"/>
      <c r="T58" s="78"/>
      <c r="U58" s="28"/>
      <c r="V58" s="28"/>
      <c r="W58" s="28"/>
      <c r="X58" s="28"/>
      <c r="Y58" s="28"/>
      <c r="Z58" s="28"/>
      <c r="AA58" s="28"/>
      <c r="AB58" s="28"/>
      <c r="AC58" s="28"/>
      <c r="AD58" s="28"/>
      <c r="AE58" s="29"/>
    </row>
    <row r="59" spans="1:31" x14ac:dyDescent="0.2">
      <c r="A59" s="30"/>
      <c r="B59" s="85"/>
      <c r="C59" s="22"/>
      <c r="D59" s="22"/>
      <c r="E59" s="22"/>
      <c r="F59" s="22"/>
      <c r="G59" s="22"/>
      <c r="H59" s="22"/>
      <c r="I59" s="22"/>
      <c r="J59" s="22"/>
      <c r="K59" s="22"/>
      <c r="L59" s="22"/>
      <c r="M59" s="22"/>
      <c r="N59" s="22"/>
      <c r="O59" s="22"/>
      <c r="P59" s="23"/>
      <c r="Q59" s="79"/>
      <c r="R59" s="29"/>
      <c r="S59" s="86"/>
      <c r="T59" s="78"/>
      <c r="U59" s="28"/>
      <c r="V59" s="28"/>
      <c r="W59" s="28"/>
      <c r="X59" s="28"/>
      <c r="Y59" s="28"/>
      <c r="Z59" s="28"/>
      <c r="AA59" s="28"/>
      <c r="AB59" s="28"/>
      <c r="AC59" s="28"/>
      <c r="AD59" s="28"/>
      <c r="AE59" s="29"/>
    </row>
    <row r="60" spans="1:31" x14ac:dyDescent="0.2">
      <c r="A60" s="30"/>
      <c r="B60" s="85"/>
      <c r="C60" s="22"/>
      <c r="D60" s="22"/>
      <c r="E60" s="22"/>
      <c r="F60" s="22"/>
      <c r="G60" s="22"/>
      <c r="H60" s="22"/>
      <c r="I60" s="22"/>
      <c r="J60" s="22"/>
      <c r="K60" s="22"/>
      <c r="L60" s="22"/>
      <c r="M60" s="22"/>
      <c r="N60" s="22"/>
      <c r="O60" s="22"/>
      <c r="P60" s="23"/>
      <c r="Q60" s="79"/>
      <c r="R60" s="29"/>
      <c r="S60" s="86"/>
      <c r="T60" s="78"/>
      <c r="U60" s="28"/>
      <c r="V60" s="28"/>
      <c r="W60" s="28"/>
      <c r="X60" s="28"/>
      <c r="Y60" s="28"/>
      <c r="Z60" s="28"/>
      <c r="AA60" s="28"/>
      <c r="AB60" s="28"/>
      <c r="AC60" s="28"/>
      <c r="AD60" s="28"/>
      <c r="AE60" s="29"/>
    </row>
    <row r="61" spans="1:31" x14ac:dyDescent="0.2">
      <c r="A61" s="30"/>
      <c r="B61" s="85"/>
      <c r="C61" s="22"/>
      <c r="D61" s="22"/>
      <c r="E61" s="22"/>
      <c r="F61" s="22"/>
      <c r="G61" s="22"/>
      <c r="H61" s="22"/>
      <c r="I61" s="22"/>
      <c r="J61" s="22"/>
      <c r="K61" s="22"/>
      <c r="L61" s="22"/>
      <c r="M61" s="22"/>
      <c r="N61" s="22"/>
      <c r="O61" s="22"/>
      <c r="P61" s="23"/>
      <c r="Q61" s="79"/>
      <c r="R61" s="29"/>
      <c r="S61" s="86"/>
      <c r="T61" s="78"/>
      <c r="U61" s="28"/>
      <c r="V61" s="28"/>
      <c r="W61" s="28"/>
      <c r="X61" s="28"/>
      <c r="Y61" s="28"/>
      <c r="Z61" s="28"/>
      <c r="AA61" s="28"/>
      <c r="AB61" s="28"/>
      <c r="AC61" s="28"/>
      <c r="AD61" s="28"/>
      <c r="AE61" s="29"/>
    </row>
    <row r="62" spans="1:31" x14ac:dyDescent="0.2">
      <c r="A62" s="30"/>
      <c r="B62" s="85"/>
      <c r="C62" s="22"/>
      <c r="D62" s="22"/>
      <c r="E62" s="22"/>
      <c r="F62" s="22"/>
      <c r="G62" s="22"/>
      <c r="H62" s="22"/>
      <c r="I62" s="22"/>
      <c r="J62" s="22"/>
      <c r="K62" s="22"/>
      <c r="L62" s="22"/>
      <c r="M62" s="22"/>
      <c r="N62" s="22"/>
      <c r="O62" s="22"/>
      <c r="P62" s="23"/>
      <c r="Q62" s="79"/>
      <c r="R62" s="29"/>
      <c r="S62" s="86"/>
      <c r="T62" s="78"/>
      <c r="U62" s="28"/>
      <c r="V62" s="28"/>
      <c r="W62" s="28"/>
      <c r="X62" s="28"/>
      <c r="Y62" s="28"/>
      <c r="Z62" s="28"/>
      <c r="AA62" s="28"/>
      <c r="AB62" s="28"/>
      <c r="AC62" s="28"/>
      <c r="AD62" s="28"/>
      <c r="AE62" s="29"/>
    </row>
    <row r="63" spans="1:31" x14ac:dyDescent="0.2">
      <c r="A63" s="30"/>
      <c r="B63" s="85"/>
      <c r="C63" s="22"/>
      <c r="D63" s="22"/>
      <c r="E63" s="22"/>
      <c r="F63" s="22"/>
      <c r="G63" s="22"/>
      <c r="H63" s="22"/>
      <c r="I63" s="22"/>
      <c r="J63" s="22"/>
      <c r="K63" s="22"/>
      <c r="L63" s="22"/>
      <c r="M63" s="22"/>
      <c r="N63" s="22"/>
      <c r="O63" s="22"/>
      <c r="P63" s="23"/>
      <c r="Q63" s="79"/>
      <c r="R63" s="29"/>
      <c r="S63" s="86"/>
      <c r="T63" s="78"/>
      <c r="U63" s="28"/>
      <c r="V63" s="28"/>
      <c r="W63" s="28"/>
      <c r="X63" s="28"/>
      <c r="Y63" s="28"/>
      <c r="Z63" s="28"/>
      <c r="AA63" s="28"/>
      <c r="AB63" s="28"/>
      <c r="AC63" s="28"/>
      <c r="AD63" s="28"/>
      <c r="AE63" s="29"/>
    </row>
    <row r="64" spans="1:31" x14ac:dyDescent="0.2">
      <c r="A64" s="30"/>
      <c r="B64" s="85"/>
      <c r="C64" s="22"/>
      <c r="D64" s="22"/>
      <c r="E64" s="22"/>
      <c r="F64" s="22"/>
      <c r="G64" s="22"/>
      <c r="H64" s="22"/>
      <c r="I64" s="22"/>
      <c r="J64" s="22"/>
      <c r="K64" s="22"/>
      <c r="L64" s="22"/>
      <c r="M64" s="22"/>
      <c r="N64" s="22"/>
      <c r="O64" s="22"/>
      <c r="P64" s="23"/>
      <c r="Q64" s="79"/>
      <c r="R64" s="29"/>
      <c r="S64" s="86"/>
      <c r="T64" s="78"/>
      <c r="U64" s="28"/>
      <c r="V64" s="28"/>
      <c r="W64" s="28"/>
      <c r="X64" s="28"/>
      <c r="Y64" s="28"/>
      <c r="Z64" s="28"/>
      <c r="AA64" s="28"/>
      <c r="AB64" s="28"/>
      <c r="AC64" s="28"/>
      <c r="AD64" s="28"/>
      <c r="AE64" s="29"/>
    </row>
    <row r="65" spans="1:31" x14ac:dyDescent="0.2">
      <c r="A65" s="30"/>
      <c r="B65" s="85"/>
      <c r="C65" s="22"/>
      <c r="D65" s="22"/>
      <c r="E65" s="22"/>
      <c r="F65" s="22"/>
      <c r="G65" s="22"/>
      <c r="H65" s="22"/>
      <c r="I65" s="22"/>
      <c r="J65" s="22"/>
      <c r="K65" s="22"/>
      <c r="L65" s="22"/>
      <c r="M65" s="22"/>
      <c r="N65" s="22"/>
      <c r="O65" s="22"/>
      <c r="P65" s="23"/>
      <c r="Q65" s="79"/>
      <c r="R65" s="29"/>
      <c r="S65" s="86"/>
      <c r="T65" s="78"/>
      <c r="U65" s="28"/>
      <c r="V65" s="28"/>
      <c r="W65" s="28"/>
      <c r="X65" s="28"/>
      <c r="Y65" s="28"/>
      <c r="Z65" s="28"/>
      <c r="AA65" s="28"/>
      <c r="AB65" s="28"/>
      <c r="AC65" s="28"/>
      <c r="AD65" s="28"/>
      <c r="AE65" s="29"/>
    </row>
    <row r="66" spans="1:31" x14ac:dyDescent="0.2">
      <c r="A66" s="95" t="s">
        <v>276</v>
      </c>
      <c r="B66" s="21"/>
      <c r="C66" s="22"/>
      <c r="D66" s="22"/>
      <c r="E66" s="22" t="s">
        <v>212</v>
      </c>
      <c r="F66" s="22"/>
      <c r="G66" s="98" t="s">
        <v>277</v>
      </c>
      <c r="H66" s="22"/>
      <c r="I66" s="22"/>
      <c r="J66" s="22"/>
      <c r="K66" s="22"/>
      <c r="L66" s="22"/>
      <c r="M66" s="22" t="s">
        <v>213</v>
      </c>
      <c r="N66" s="22"/>
      <c r="O66" s="22"/>
      <c r="P66" s="23"/>
      <c r="Q66" s="79"/>
      <c r="R66" s="29"/>
      <c r="S66" s="86" t="s">
        <v>176</v>
      </c>
      <c r="T66" s="78">
        <v>6164400</v>
      </c>
      <c r="U66" s="28">
        <v>6171455</v>
      </c>
      <c r="V66" s="28">
        <v>406604.2</v>
      </c>
      <c r="W66" s="28"/>
      <c r="X66" s="28"/>
      <c r="Y66" s="28"/>
      <c r="Z66" s="28"/>
      <c r="AA66" s="28"/>
      <c r="AB66" s="28"/>
      <c r="AC66" s="28"/>
      <c r="AD66" s="28"/>
      <c r="AE66" s="29"/>
    </row>
    <row r="67" spans="1:31" x14ac:dyDescent="0.2">
      <c r="A67" s="95"/>
      <c r="B67" s="21"/>
      <c r="C67" s="22"/>
      <c r="D67" s="22"/>
      <c r="E67" s="22"/>
      <c r="F67" s="22"/>
      <c r="G67" s="98"/>
      <c r="H67" s="22"/>
      <c r="I67" s="22"/>
      <c r="J67" s="22"/>
      <c r="K67" s="22"/>
      <c r="L67" s="22"/>
      <c r="M67" s="22"/>
      <c r="N67" s="22"/>
      <c r="O67" s="22"/>
      <c r="P67" s="23"/>
      <c r="Q67" s="79"/>
      <c r="R67" s="29"/>
      <c r="S67" s="86"/>
      <c r="T67" s="78"/>
      <c r="U67" s="28"/>
      <c r="V67" s="28"/>
      <c r="W67" s="28"/>
      <c r="X67" s="28"/>
      <c r="Y67" s="28"/>
      <c r="Z67" s="28"/>
      <c r="AA67" s="28"/>
      <c r="AB67" s="28"/>
      <c r="AC67" s="28"/>
      <c r="AD67" s="28"/>
      <c r="AE67" s="29"/>
    </row>
    <row r="68" spans="1:31" x14ac:dyDescent="0.2">
      <c r="A68" s="106" t="s">
        <v>177</v>
      </c>
      <c r="B68" s="21" t="s">
        <v>214</v>
      </c>
      <c r="C68" s="22" t="s">
        <v>215</v>
      </c>
      <c r="D68" s="22"/>
      <c r="E68" s="22" t="s">
        <v>212</v>
      </c>
      <c r="F68" s="22"/>
      <c r="G68" s="98" t="s">
        <v>219</v>
      </c>
      <c r="H68" s="22"/>
      <c r="I68" s="22"/>
      <c r="J68" s="22"/>
      <c r="K68" s="22"/>
      <c r="L68" s="22"/>
      <c r="M68" s="22" t="s">
        <v>213</v>
      </c>
      <c r="N68" s="22"/>
      <c r="O68" s="22"/>
      <c r="P68" s="23"/>
      <c r="Q68" s="79"/>
      <c r="R68" s="29"/>
      <c r="S68" s="86" t="s">
        <v>176</v>
      </c>
      <c r="T68" s="78">
        <v>16011260</v>
      </c>
      <c r="U68" s="28">
        <v>16057232</v>
      </c>
      <c r="V68" s="28">
        <v>2893938.31</v>
      </c>
      <c r="W68" s="28"/>
      <c r="X68" s="28">
        <v>1667620</v>
      </c>
      <c r="Y68" s="28"/>
      <c r="Z68" s="28">
        <f>+T68-X68</f>
        <v>14343640</v>
      </c>
      <c r="AA68" s="28"/>
      <c r="AB68" s="28"/>
      <c r="AC68" s="28"/>
      <c r="AD68" s="28"/>
      <c r="AE68" s="29"/>
    </row>
    <row r="69" spans="1:31" x14ac:dyDescent="0.2">
      <c r="A69" s="106" t="s">
        <v>178</v>
      </c>
      <c r="B69" s="21" t="s">
        <v>214</v>
      </c>
      <c r="C69" s="22" t="s">
        <v>215</v>
      </c>
      <c r="D69" s="22"/>
      <c r="E69" s="22" t="s">
        <v>212</v>
      </c>
      <c r="F69" s="22"/>
      <c r="G69" s="98" t="s">
        <v>220</v>
      </c>
      <c r="H69" s="22"/>
      <c r="I69" s="22"/>
      <c r="J69" s="22"/>
      <c r="K69" s="22"/>
      <c r="L69" s="22"/>
      <c r="M69" s="22" t="s">
        <v>213</v>
      </c>
      <c r="N69" s="22"/>
      <c r="O69" s="22"/>
      <c r="P69" s="23"/>
      <c r="Q69" s="79"/>
      <c r="R69" s="29"/>
      <c r="S69" s="86" t="s">
        <v>176</v>
      </c>
      <c r="T69" s="78">
        <v>12629860</v>
      </c>
      <c r="U69" s="28">
        <v>12690111</v>
      </c>
      <c r="V69" s="28">
        <v>2233306.16</v>
      </c>
      <c r="W69" s="28"/>
      <c r="X69" s="28">
        <v>2123800</v>
      </c>
      <c r="Y69" s="28"/>
      <c r="Z69" s="28">
        <f t="shared" ref="Z69:Z86" si="0">+T69-X69</f>
        <v>10506060</v>
      </c>
      <c r="AA69" s="28"/>
      <c r="AB69" s="28"/>
      <c r="AC69" s="28"/>
      <c r="AD69" s="28"/>
      <c r="AE69" s="29"/>
    </row>
    <row r="70" spans="1:31" x14ac:dyDescent="0.2">
      <c r="A70" s="106" t="s">
        <v>179</v>
      </c>
      <c r="B70" s="21" t="s">
        <v>214</v>
      </c>
      <c r="C70" s="22" t="s">
        <v>215</v>
      </c>
      <c r="D70" s="22"/>
      <c r="E70" s="22" t="s">
        <v>212</v>
      </c>
      <c r="F70" s="22"/>
      <c r="G70" s="98" t="s">
        <v>221</v>
      </c>
      <c r="H70" s="22"/>
      <c r="I70" s="22"/>
      <c r="J70" s="22"/>
      <c r="K70" s="22"/>
      <c r="L70" s="22"/>
      <c r="M70" s="22" t="s">
        <v>213</v>
      </c>
      <c r="N70" s="22"/>
      <c r="O70" s="22"/>
      <c r="P70" s="23"/>
      <c r="Q70" s="79"/>
      <c r="R70" s="29"/>
      <c r="S70" s="86" t="s">
        <v>176</v>
      </c>
      <c r="T70" s="78">
        <v>14223980</v>
      </c>
      <c r="U70" s="28">
        <v>14356338</v>
      </c>
      <c r="V70" s="28">
        <v>2789506.94</v>
      </c>
      <c r="W70" s="28"/>
      <c r="X70" s="28">
        <v>2002800</v>
      </c>
      <c r="Y70" s="28"/>
      <c r="Z70" s="28">
        <f t="shared" si="0"/>
        <v>12221180</v>
      </c>
      <c r="AA70" s="28"/>
      <c r="AB70" s="28"/>
      <c r="AC70" s="28"/>
      <c r="AD70" s="28"/>
      <c r="AE70" s="29"/>
    </row>
    <row r="71" spans="1:31" x14ac:dyDescent="0.2">
      <c r="A71" s="106" t="s">
        <v>180</v>
      </c>
      <c r="B71" s="21" t="s">
        <v>214</v>
      </c>
      <c r="C71" s="22" t="s">
        <v>215</v>
      </c>
      <c r="D71" s="22"/>
      <c r="E71" s="22" t="s">
        <v>212</v>
      </c>
      <c r="F71" s="22"/>
      <c r="G71" s="98" t="s">
        <v>222</v>
      </c>
      <c r="H71" s="22"/>
      <c r="I71" s="22"/>
      <c r="J71" s="22"/>
      <c r="K71" s="22"/>
      <c r="L71" s="22"/>
      <c r="M71" s="22" t="s">
        <v>213</v>
      </c>
      <c r="N71" s="22"/>
      <c r="O71" s="22"/>
      <c r="P71" s="23"/>
      <c r="Q71" s="79"/>
      <c r="R71" s="29"/>
      <c r="S71" s="86" t="s">
        <v>176</v>
      </c>
      <c r="T71" s="78">
        <v>37434860</v>
      </c>
      <c r="U71" s="28">
        <v>37406954</v>
      </c>
      <c r="V71" s="28">
        <v>7144269.8099999996</v>
      </c>
      <c r="W71" s="28"/>
      <c r="X71" s="28">
        <v>7486750</v>
      </c>
      <c r="Y71" s="28"/>
      <c r="Z71" s="28">
        <f t="shared" si="0"/>
        <v>29948110</v>
      </c>
      <c r="AA71" s="28"/>
      <c r="AB71" s="28"/>
      <c r="AC71" s="28"/>
      <c r="AD71" s="28"/>
      <c r="AE71" s="29"/>
    </row>
    <row r="72" spans="1:31" x14ac:dyDescent="0.2">
      <c r="A72" s="106" t="s">
        <v>181</v>
      </c>
      <c r="B72" s="21" t="s">
        <v>214</v>
      </c>
      <c r="C72" s="22" t="s">
        <v>215</v>
      </c>
      <c r="D72" s="22"/>
      <c r="E72" s="22" t="s">
        <v>212</v>
      </c>
      <c r="F72" s="22"/>
      <c r="G72" s="98" t="s">
        <v>223</v>
      </c>
      <c r="H72" s="22"/>
      <c r="I72" s="22"/>
      <c r="J72" s="22"/>
      <c r="K72" s="22"/>
      <c r="L72" s="22"/>
      <c r="M72" s="22" t="s">
        <v>213</v>
      </c>
      <c r="N72" s="22"/>
      <c r="O72" s="22"/>
      <c r="P72" s="23"/>
      <c r="Q72" s="79"/>
      <c r="R72" s="29"/>
      <c r="S72" s="86" t="s">
        <v>176</v>
      </c>
      <c r="T72" s="78">
        <v>38913970</v>
      </c>
      <c r="U72" s="28">
        <v>39180394</v>
      </c>
      <c r="V72" s="28">
        <v>6976775.3200000003</v>
      </c>
      <c r="W72" s="28"/>
      <c r="X72" s="28">
        <v>4455740</v>
      </c>
      <c r="Y72" s="28"/>
      <c r="Z72" s="28">
        <f t="shared" si="0"/>
        <v>34458230</v>
      </c>
      <c r="AA72" s="28"/>
      <c r="AB72" s="28"/>
      <c r="AC72" s="28"/>
      <c r="AD72" s="28"/>
      <c r="AE72" s="29"/>
    </row>
    <row r="73" spans="1:31" x14ac:dyDescent="0.2">
      <c r="A73" s="106" t="s">
        <v>182</v>
      </c>
      <c r="B73" s="21" t="s">
        <v>214</v>
      </c>
      <c r="C73" s="22" t="s">
        <v>215</v>
      </c>
      <c r="D73" s="22"/>
      <c r="E73" s="22" t="s">
        <v>212</v>
      </c>
      <c r="F73" s="22"/>
      <c r="G73" s="98" t="s">
        <v>224</v>
      </c>
      <c r="H73" s="22"/>
      <c r="I73" s="22"/>
      <c r="J73" s="22"/>
      <c r="K73" s="22"/>
      <c r="L73" s="22"/>
      <c r="M73" s="22" t="s">
        <v>213</v>
      </c>
      <c r="N73" s="22"/>
      <c r="O73" s="22"/>
      <c r="P73" s="23"/>
      <c r="Q73" s="79"/>
      <c r="R73" s="29"/>
      <c r="S73" s="86" t="s">
        <v>176</v>
      </c>
      <c r="T73" s="78">
        <v>6637900</v>
      </c>
      <c r="U73" s="28">
        <v>6592589</v>
      </c>
      <c r="V73" s="28">
        <v>1115918.58</v>
      </c>
      <c r="W73" s="28"/>
      <c r="X73" s="28">
        <v>1167250</v>
      </c>
      <c r="Y73" s="28"/>
      <c r="Z73" s="28">
        <f t="shared" si="0"/>
        <v>5470650</v>
      </c>
      <c r="AA73" s="28"/>
      <c r="AB73" s="28"/>
      <c r="AC73" s="28"/>
      <c r="AD73" s="28"/>
      <c r="AE73" s="29"/>
    </row>
    <row r="74" spans="1:31" x14ac:dyDescent="0.2">
      <c r="A74" s="106" t="s">
        <v>183</v>
      </c>
      <c r="B74" s="21" t="s">
        <v>214</v>
      </c>
      <c r="C74" s="22" t="s">
        <v>215</v>
      </c>
      <c r="D74" s="22"/>
      <c r="E74" s="22" t="s">
        <v>212</v>
      </c>
      <c r="F74" s="22"/>
      <c r="G74" s="98" t="s">
        <v>225</v>
      </c>
      <c r="H74" s="22"/>
      <c r="I74" s="22"/>
      <c r="J74" s="22"/>
      <c r="K74" s="22"/>
      <c r="L74" s="22"/>
      <c r="M74" s="22" t="s">
        <v>213</v>
      </c>
      <c r="N74" s="22"/>
      <c r="O74" s="22"/>
      <c r="P74" s="23"/>
      <c r="Q74" s="79"/>
      <c r="R74" s="29"/>
      <c r="S74" s="86" t="s">
        <v>176</v>
      </c>
      <c r="T74" s="78">
        <v>8201520</v>
      </c>
      <c r="U74" s="28">
        <v>8506283</v>
      </c>
      <c r="V74" s="28">
        <v>1444872.66</v>
      </c>
      <c r="W74" s="28"/>
      <c r="X74" s="28">
        <v>1124440</v>
      </c>
      <c r="Y74" s="28"/>
      <c r="Z74" s="28">
        <f t="shared" si="0"/>
        <v>7077080</v>
      </c>
      <c r="AA74" s="28"/>
      <c r="AB74" s="28"/>
      <c r="AC74" s="28"/>
      <c r="AD74" s="28"/>
      <c r="AE74" s="29"/>
    </row>
    <row r="75" spans="1:31" x14ac:dyDescent="0.2">
      <c r="A75" s="106" t="s">
        <v>184</v>
      </c>
      <c r="B75" s="21" t="s">
        <v>214</v>
      </c>
      <c r="C75" s="22" t="s">
        <v>215</v>
      </c>
      <c r="D75" s="22"/>
      <c r="E75" s="22" t="s">
        <v>212</v>
      </c>
      <c r="F75" s="22"/>
      <c r="G75" s="98" t="s">
        <v>226</v>
      </c>
      <c r="H75" s="98"/>
      <c r="I75" s="22"/>
      <c r="J75" s="22"/>
      <c r="K75" s="22"/>
      <c r="L75" s="22"/>
      <c r="M75" s="22" t="s">
        <v>213</v>
      </c>
      <c r="N75" s="22"/>
      <c r="O75" s="22"/>
      <c r="P75" s="23"/>
      <c r="Q75" s="79"/>
      <c r="R75" s="29"/>
      <c r="S75" s="86" t="s">
        <v>176</v>
      </c>
      <c r="T75" s="78">
        <v>8581620</v>
      </c>
      <c r="U75" s="28">
        <v>8638029</v>
      </c>
      <c r="V75" s="28">
        <v>1380955.47</v>
      </c>
      <c r="W75" s="28"/>
      <c r="X75" s="28">
        <v>1018040</v>
      </c>
      <c r="Y75" s="28"/>
      <c r="Z75" s="28">
        <f t="shared" si="0"/>
        <v>7563580</v>
      </c>
      <c r="AA75" s="28"/>
      <c r="AB75" s="28"/>
      <c r="AC75" s="28"/>
      <c r="AD75" s="28"/>
      <c r="AE75" s="29"/>
    </row>
    <row r="76" spans="1:31" x14ac:dyDescent="0.2">
      <c r="A76" s="106" t="s">
        <v>185</v>
      </c>
      <c r="B76" s="21" t="s">
        <v>214</v>
      </c>
      <c r="C76" s="22" t="s">
        <v>215</v>
      </c>
      <c r="D76" s="22"/>
      <c r="E76" s="22" t="s">
        <v>212</v>
      </c>
      <c r="F76" s="22"/>
      <c r="G76" s="98" t="s">
        <v>227</v>
      </c>
      <c r="H76" s="22"/>
      <c r="I76" s="22"/>
      <c r="J76" s="22"/>
      <c r="K76" s="22"/>
      <c r="L76" s="22"/>
      <c r="M76" s="22" t="s">
        <v>213</v>
      </c>
      <c r="N76" s="22"/>
      <c r="O76" s="22"/>
      <c r="P76" s="23"/>
      <c r="Q76" s="79"/>
      <c r="R76" s="29"/>
      <c r="S76" s="86" t="s">
        <v>176</v>
      </c>
      <c r="T76" s="78">
        <v>51525100</v>
      </c>
      <c r="U76" s="28">
        <v>52487254</v>
      </c>
      <c r="V76" s="28">
        <v>9635145.8699999992</v>
      </c>
      <c r="W76" s="28"/>
      <c r="X76" s="28">
        <v>3175060</v>
      </c>
      <c r="Y76" s="28"/>
      <c r="Z76" s="28">
        <f t="shared" si="0"/>
        <v>48350040</v>
      </c>
      <c r="AA76" s="28"/>
      <c r="AB76" s="28"/>
      <c r="AC76" s="28"/>
      <c r="AD76" s="28"/>
      <c r="AE76" s="29"/>
    </row>
    <row r="77" spans="1:31" x14ac:dyDescent="0.2">
      <c r="A77" s="106" t="s">
        <v>186</v>
      </c>
      <c r="B77" s="21" t="s">
        <v>214</v>
      </c>
      <c r="C77" s="22" t="s">
        <v>215</v>
      </c>
      <c r="D77" s="22"/>
      <c r="E77" s="22" t="s">
        <v>212</v>
      </c>
      <c r="F77" s="22"/>
      <c r="G77" s="98" t="s">
        <v>228</v>
      </c>
      <c r="H77" s="22"/>
      <c r="I77" s="22"/>
      <c r="J77" s="22"/>
      <c r="K77" s="22"/>
      <c r="L77" s="22"/>
      <c r="M77" s="22" t="s">
        <v>213</v>
      </c>
      <c r="N77" s="22"/>
      <c r="O77" s="22"/>
      <c r="P77" s="23"/>
      <c r="Q77" s="79"/>
      <c r="R77" s="29"/>
      <c r="S77" s="86" t="s">
        <v>176</v>
      </c>
      <c r="T77" s="78">
        <v>8755830</v>
      </c>
      <c r="U77" s="28">
        <v>8776061</v>
      </c>
      <c r="V77" s="28">
        <v>1577022.76</v>
      </c>
      <c r="W77" s="28"/>
      <c r="X77" s="28">
        <v>1090400</v>
      </c>
      <c r="Y77" s="28"/>
      <c r="Z77" s="28">
        <f t="shared" si="0"/>
        <v>7665430</v>
      </c>
      <c r="AA77" s="28"/>
      <c r="AB77" s="28"/>
      <c r="AC77" s="28"/>
      <c r="AD77" s="28"/>
      <c r="AE77" s="29"/>
    </row>
    <row r="78" spans="1:31" x14ac:dyDescent="0.2">
      <c r="A78" s="106" t="s">
        <v>187</v>
      </c>
      <c r="B78" s="21" t="s">
        <v>214</v>
      </c>
      <c r="C78" s="22" t="s">
        <v>215</v>
      </c>
      <c r="D78" s="22"/>
      <c r="E78" s="22" t="s">
        <v>212</v>
      </c>
      <c r="F78" s="22"/>
      <c r="G78" s="98" t="s">
        <v>229</v>
      </c>
      <c r="H78" s="22"/>
      <c r="I78" s="22"/>
      <c r="J78" s="22"/>
      <c r="K78" s="22"/>
      <c r="L78" s="22"/>
      <c r="M78" s="22" t="s">
        <v>213</v>
      </c>
      <c r="N78" s="22"/>
      <c r="O78" s="22"/>
      <c r="P78" s="23"/>
      <c r="Q78" s="79"/>
      <c r="R78" s="29"/>
      <c r="S78" s="86" t="s">
        <v>176</v>
      </c>
      <c r="T78" s="78">
        <v>19813880</v>
      </c>
      <c r="U78" s="28">
        <v>19852623</v>
      </c>
      <c r="V78" s="28">
        <v>3720024.98</v>
      </c>
      <c r="W78" s="28"/>
      <c r="X78" s="28">
        <v>1850240</v>
      </c>
      <c r="Y78" s="28"/>
      <c r="Z78" s="28">
        <f t="shared" si="0"/>
        <v>17963640</v>
      </c>
      <c r="AA78" s="28"/>
      <c r="AB78" s="28"/>
      <c r="AC78" s="28"/>
      <c r="AD78" s="28"/>
      <c r="AE78" s="29"/>
    </row>
    <row r="79" spans="1:31" x14ac:dyDescent="0.2">
      <c r="A79" s="106" t="s">
        <v>188</v>
      </c>
      <c r="B79" s="21" t="s">
        <v>214</v>
      </c>
      <c r="C79" s="22" t="s">
        <v>215</v>
      </c>
      <c r="D79" s="22"/>
      <c r="E79" s="22" t="s">
        <v>212</v>
      </c>
      <c r="F79" s="22"/>
      <c r="G79" s="98" t="s">
        <v>230</v>
      </c>
      <c r="H79" s="22"/>
      <c r="I79" s="22"/>
      <c r="J79" s="22"/>
      <c r="K79" s="22"/>
      <c r="L79" s="22"/>
      <c r="M79" s="22" t="s">
        <v>213</v>
      </c>
      <c r="N79" s="22"/>
      <c r="O79" s="22"/>
      <c r="P79" s="23"/>
      <c r="Q79" s="79"/>
      <c r="R79" s="29"/>
      <c r="S79" s="86" t="s">
        <v>176</v>
      </c>
      <c r="T79" s="78">
        <v>19189830</v>
      </c>
      <c r="U79" s="28">
        <v>19165693</v>
      </c>
      <c r="V79" s="28">
        <v>3204332.28</v>
      </c>
      <c r="W79" s="28"/>
      <c r="X79" s="28">
        <v>1357370</v>
      </c>
      <c r="Y79" s="28"/>
      <c r="Z79" s="28">
        <f t="shared" si="0"/>
        <v>17832460</v>
      </c>
      <c r="AA79" s="28"/>
      <c r="AB79" s="28"/>
      <c r="AC79" s="28"/>
      <c r="AD79" s="28"/>
      <c r="AE79" s="29"/>
    </row>
    <row r="80" spans="1:31" x14ac:dyDescent="0.2">
      <c r="A80" s="106" t="s">
        <v>189</v>
      </c>
      <c r="B80" s="21" t="s">
        <v>214</v>
      </c>
      <c r="C80" s="22" t="s">
        <v>215</v>
      </c>
      <c r="D80" s="22"/>
      <c r="E80" s="22" t="s">
        <v>212</v>
      </c>
      <c r="F80" s="22"/>
      <c r="G80" s="22" t="s">
        <v>231</v>
      </c>
      <c r="H80" s="22"/>
      <c r="I80" s="22"/>
      <c r="J80" s="22"/>
      <c r="K80" s="22"/>
      <c r="L80" s="22"/>
      <c r="M80" s="22" t="s">
        <v>213</v>
      </c>
      <c r="N80" s="22"/>
      <c r="O80" s="22"/>
      <c r="P80" s="23"/>
      <c r="Q80" s="79"/>
      <c r="R80" s="29"/>
      <c r="S80" s="86" t="s">
        <v>176</v>
      </c>
      <c r="T80" s="78">
        <v>10254460</v>
      </c>
      <c r="U80" s="28">
        <v>10275166</v>
      </c>
      <c r="V80" s="28">
        <v>1730218.27</v>
      </c>
      <c r="W80" s="28"/>
      <c r="X80" s="28">
        <v>1476920</v>
      </c>
      <c r="Y80" s="28"/>
      <c r="Z80" s="28">
        <f t="shared" si="0"/>
        <v>8777540</v>
      </c>
      <c r="AA80" s="28"/>
      <c r="AB80" s="28"/>
      <c r="AC80" s="28"/>
      <c r="AD80" s="28"/>
      <c r="AE80" s="29"/>
    </row>
    <row r="81" spans="1:31" x14ac:dyDescent="0.2">
      <c r="A81" s="106" t="s">
        <v>190</v>
      </c>
      <c r="B81" s="21" t="s">
        <v>214</v>
      </c>
      <c r="C81" s="22" t="s">
        <v>215</v>
      </c>
      <c r="D81" s="22"/>
      <c r="E81" s="22" t="s">
        <v>212</v>
      </c>
      <c r="F81" s="22"/>
      <c r="G81" s="98" t="s">
        <v>232</v>
      </c>
      <c r="H81" s="22"/>
      <c r="I81" s="22"/>
      <c r="J81" s="22"/>
      <c r="K81" s="22"/>
      <c r="L81" s="22"/>
      <c r="M81" s="22" t="s">
        <v>213</v>
      </c>
      <c r="N81" s="22"/>
      <c r="O81" s="22"/>
      <c r="P81" s="23"/>
      <c r="Q81" s="79"/>
      <c r="R81" s="29"/>
      <c r="S81" s="86" t="s">
        <v>176</v>
      </c>
      <c r="T81" s="78">
        <v>30373080</v>
      </c>
      <c r="U81" s="28">
        <v>30748406</v>
      </c>
      <c r="V81" s="28">
        <v>5048893.7699999996</v>
      </c>
      <c r="W81" s="28"/>
      <c r="X81" s="28">
        <v>3370840</v>
      </c>
      <c r="Y81" s="28"/>
      <c r="Z81" s="28">
        <f t="shared" si="0"/>
        <v>27002240</v>
      </c>
      <c r="AA81" s="28"/>
      <c r="AB81" s="28"/>
      <c r="AC81" s="28"/>
      <c r="AD81" s="28"/>
      <c r="AE81" s="29"/>
    </row>
    <row r="82" spans="1:31" x14ac:dyDescent="0.2">
      <c r="A82" s="106" t="s">
        <v>191</v>
      </c>
      <c r="B82" s="21" t="s">
        <v>214</v>
      </c>
      <c r="C82" s="22" t="s">
        <v>215</v>
      </c>
      <c r="D82" s="22"/>
      <c r="E82" s="22" t="s">
        <v>212</v>
      </c>
      <c r="F82" s="22"/>
      <c r="G82" s="98" t="s">
        <v>233</v>
      </c>
      <c r="H82" s="22"/>
      <c r="I82" s="22"/>
      <c r="J82" s="22"/>
      <c r="K82" s="22"/>
      <c r="L82" s="22"/>
      <c r="M82" s="22" t="s">
        <v>213</v>
      </c>
      <c r="N82" s="22"/>
      <c r="O82" s="22"/>
      <c r="P82" s="23"/>
      <c r="Q82" s="79"/>
      <c r="R82" s="29"/>
      <c r="S82" s="86" t="s">
        <v>176</v>
      </c>
      <c r="T82" s="78">
        <v>7489650</v>
      </c>
      <c r="U82" s="28">
        <v>7527182</v>
      </c>
      <c r="V82" s="28">
        <v>1389569.68</v>
      </c>
      <c r="W82" s="28"/>
      <c r="X82" s="28">
        <v>991630</v>
      </c>
      <c r="Y82" s="28"/>
      <c r="Z82" s="28">
        <f t="shared" si="0"/>
        <v>6498020</v>
      </c>
      <c r="AA82" s="28"/>
      <c r="AB82" s="28"/>
      <c r="AC82" s="28"/>
      <c r="AD82" s="28"/>
      <c r="AE82" s="29"/>
    </row>
    <row r="83" spans="1:31" x14ac:dyDescent="0.2">
      <c r="A83" s="106" t="s">
        <v>192</v>
      </c>
      <c r="B83" s="21" t="s">
        <v>214</v>
      </c>
      <c r="C83" s="22" t="s">
        <v>215</v>
      </c>
      <c r="D83" s="22"/>
      <c r="E83" s="22" t="s">
        <v>212</v>
      </c>
      <c r="F83" s="22"/>
      <c r="G83" s="98" t="s">
        <v>234</v>
      </c>
      <c r="H83" s="22"/>
      <c r="I83" s="22"/>
      <c r="J83" s="22"/>
      <c r="K83" s="22"/>
      <c r="L83" s="22"/>
      <c r="M83" s="22" t="s">
        <v>213</v>
      </c>
      <c r="N83" s="22"/>
      <c r="O83" s="22"/>
      <c r="P83" s="23"/>
      <c r="Q83" s="79"/>
      <c r="R83" s="29"/>
      <c r="S83" s="86" t="s">
        <v>176</v>
      </c>
      <c r="T83" s="78">
        <v>9179790</v>
      </c>
      <c r="U83" s="28">
        <v>9180263</v>
      </c>
      <c r="V83" s="28">
        <v>1765344.54</v>
      </c>
      <c r="W83" s="28"/>
      <c r="X83" s="28">
        <v>1561750</v>
      </c>
      <c r="Y83" s="28"/>
      <c r="Z83" s="28">
        <f t="shared" si="0"/>
        <v>7618040</v>
      </c>
      <c r="AA83" s="28"/>
      <c r="AB83" s="28"/>
      <c r="AC83" s="28"/>
      <c r="AD83" s="28"/>
      <c r="AE83" s="29"/>
    </row>
    <row r="84" spans="1:31" x14ac:dyDescent="0.2">
      <c r="A84" s="106" t="s">
        <v>193</v>
      </c>
      <c r="B84" s="21" t="s">
        <v>214</v>
      </c>
      <c r="C84" s="22" t="s">
        <v>215</v>
      </c>
      <c r="D84" s="22"/>
      <c r="E84" s="22" t="s">
        <v>212</v>
      </c>
      <c r="F84" s="22"/>
      <c r="G84" s="98" t="s">
        <v>235</v>
      </c>
      <c r="H84" s="22"/>
      <c r="I84" s="22"/>
      <c r="J84" s="22"/>
      <c r="K84" s="22"/>
      <c r="L84" s="22"/>
      <c r="M84" s="22" t="s">
        <v>213</v>
      </c>
      <c r="N84" s="22"/>
      <c r="O84" s="22"/>
      <c r="P84" s="23"/>
      <c r="Q84" s="79"/>
      <c r="R84" s="29"/>
      <c r="S84" s="86" t="s">
        <v>176</v>
      </c>
      <c r="T84" s="78">
        <v>35924580</v>
      </c>
      <c r="U84" s="28">
        <v>37480958</v>
      </c>
      <c r="V84" s="28">
        <v>6800381.0300000003</v>
      </c>
      <c r="W84" s="28"/>
      <c r="X84" s="28">
        <v>2132280</v>
      </c>
      <c r="Y84" s="28"/>
      <c r="Z84" s="28">
        <f t="shared" si="0"/>
        <v>33792300</v>
      </c>
      <c r="AA84" s="28"/>
      <c r="AB84" s="28"/>
      <c r="AC84" s="28"/>
      <c r="AD84" s="28"/>
      <c r="AE84" s="29"/>
    </row>
    <row r="85" spans="1:31" x14ac:dyDescent="0.2">
      <c r="A85" s="106" t="s">
        <v>194</v>
      </c>
      <c r="B85" s="21" t="s">
        <v>214</v>
      </c>
      <c r="C85" s="22" t="s">
        <v>215</v>
      </c>
      <c r="D85" s="22"/>
      <c r="E85" s="22" t="s">
        <v>212</v>
      </c>
      <c r="F85" s="22"/>
      <c r="G85" s="98" t="s">
        <v>236</v>
      </c>
      <c r="H85" s="22"/>
      <c r="I85" s="22"/>
      <c r="J85" s="22"/>
      <c r="K85" s="22"/>
      <c r="L85" s="22"/>
      <c r="M85" s="22" t="s">
        <v>213</v>
      </c>
      <c r="N85" s="22"/>
      <c r="O85" s="22"/>
      <c r="P85" s="23"/>
      <c r="Q85" s="79"/>
      <c r="R85" s="29"/>
      <c r="S85" s="86" t="s">
        <v>176</v>
      </c>
      <c r="T85" s="78">
        <v>32407600</v>
      </c>
      <c r="U85" s="28">
        <v>32459059</v>
      </c>
      <c r="V85" s="28">
        <v>5758933.5099999998</v>
      </c>
      <c r="W85" s="28"/>
      <c r="X85" s="28">
        <v>3932700</v>
      </c>
      <c r="Y85" s="28"/>
      <c r="Z85" s="28">
        <f t="shared" si="0"/>
        <v>28474900</v>
      </c>
      <c r="AA85" s="28"/>
      <c r="AB85" s="28"/>
      <c r="AC85" s="28"/>
      <c r="AD85" s="28"/>
      <c r="AE85" s="29"/>
    </row>
    <row r="86" spans="1:31" x14ac:dyDescent="0.2">
      <c r="A86" s="106" t="s">
        <v>195</v>
      </c>
      <c r="B86" s="21" t="s">
        <v>214</v>
      </c>
      <c r="C86" s="22" t="s">
        <v>215</v>
      </c>
      <c r="D86" s="22"/>
      <c r="E86" s="22" t="s">
        <v>212</v>
      </c>
      <c r="F86" s="22"/>
      <c r="G86" s="98" t="s">
        <v>237</v>
      </c>
      <c r="H86" s="22"/>
      <c r="I86" s="22"/>
      <c r="J86" s="22"/>
      <c r="K86" s="22"/>
      <c r="L86" s="22"/>
      <c r="M86" s="22" t="s">
        <v>213</v>
      </c>
      <c r="N86" s="22"/>
      <c r="O86" s="22"/>
      <c r="P86" s="23"/>
      <c r="Q86" s="79"/>
      <c r="R86" s="29"/>
      <c r="S86" s="86" t="s">
        <v>176</v>
      </c>
      <c r="T86" s="78">
        <v>10061680</v>
      </c>
      <c r="U86" s="28">
        <v>10061637</v>
      </c>
      <c r="V86" s="28">
        <v>1781121.95</v>
      </c>
      <c r="W86" s="28"/>
      <c r="X86" s="28">
        <v>1442940</v>
      </c>
      <c r="Y86" s="28"/>
      <c r="Z86" s="28">
        <f t="shared" si="0"/>
        <v>8618740</v>
      </c>
      <c r="AA86" s="28"/>
      <c r="AB86" s="28"/>
      <c r="AC86" s="28"/>
      <c r="AD86" s="28"/>
      <c r="AE86" s="29"/>
    </row>
    <row r="87" spans="1:31" x14ac:dyDescent="0.2">
      <c r="A87" s="106" t="s">
        <v>196</v>
      </c>
      <c r="B87" s="21" t="s">
        <v>214</v>
      </c>
      <c r="C87" s="22" t="s">
        <v>215</v>
      </c>
      <c r="D87" s="22"/>
      <c r="E87" s="22" t="s">
        <v>212</v>
      </c>
      <c r="F87" s="22"/>
      <c r="G87" s="98" t="s">
        <v>238</v>
      </c>
      <c r="H87" s="22"/>
      <c r="I87" s="22"/>
      <c r="J87" s="22"/>
      <c r="K87" s="22"/>
      <c r="L87" s="22"/>
      <c r="M87" s="22" t="s">
        <v>213</v>
      </c>
      <c r="N87" s="22"/>
      <c r="O87" s="22"/>
      <c r="P87" s="23"/>
      <c r="Q87" s="79"/>
      <c r="R87" s="29"/>
      <c r="S87" s="86" t="s">
        <v>176</v>
      </c>
      <c r="T87" s="78">
        <v>9308160</v>
      </c>
      <c r="U87" s="28">
        <v>9308160</v>
      </c>
      <c r="V87" s="28">
        <v>1395444.72</v>
      </c>
      <c r="W87" s="28"/>
      <c r="X87" s="28"/>
      <c r="Y87" s="28"/>
      <c r="Z87" s="28"/>
      <c r="AA87" s="28"/>
      <c r="AB87" s="28"/>
      <c r="AC87" s="28"/>
      <c r="AD87" s="28"/>
      <c r="AE87" s="29"/>
    </row>
    <row r="88" spans="1:31" x14ac:dyDescent="0.2">
      <c r="A88" s="96"/>
      <c r="B88" s="21"/>
      <c r="C88" s="22"/>
      <c r="D88" s="22"/>
      <c r="E88" s="22"/>
      <c r="F88" s="22"/>
      <c r="G88" s="98"/>
      <c r="H88" s="22"/>
      <c r="I88" s="22"/>
      <c r="J88" s="22"/>
      <c r="K88" s="22"/>
      <c r="L88" s="22"/>
      <c r="M88" s="22"/>
      <c r="N88" s="22"/>
      <c r="O88" s="22"/>
      <c r="P88" s="23"/>
      <c r="Q88" s="79"/>
      <c r="R88" s="29"/>
      <c r="S88" s="86"/>
      <c r="T88" s="78"/>
      <c r="U88" s="28"/>
      <c r="V88" s="28"/>
      <c r="W88" s="28"/>
      <c r="X88" s="28"/>
      <c r="Y88" s="28"/>
      <c r="Z88" s="28"/>
      <c r="AA88" s="28"/>
      <c r="AB88" s="28"/>
      <c r="AC88" s="28"/>
      <c r="AD88" s="28"/>
      <c r="AE88" s="29"/>
    </row>
    <row r="89" spans="1:31" x14ac:dyDescent="0.2">
      <c r="A89" s="96"/>
      <c r="B89" s="21"/>
      <c r="C89" s="22"/>
      <c r="D89" s="22"/>
      <c r="E89" s="22"/>
      <c r="F89" s="22"/>
      <c r="G89" s="98"/>
      <c r="H89" s="22"/>
      <c r="I89" s="22"/>
      <c r="J89" s="22"/>
      <c r="K89" s="22"/>
      <c r="L89" s="22"/>
      <c r="M89" s="22"/>
      <c r="N89" s="22"/>
      <c r="O89" s="22"/>
      <c r="P89" s="23"/>
      <c r="Q89" s="79"/>
      <c r="R89" s="29"/>
      <c r="S89" s="86"/>
      <c r="T89" s="78"/>
      <c r="U89" s="28"/>
      <c r="V89" s="28"/>
      <c r="W89" s="28"/>
      <c r="X89" s="28"/>
      <c r="Y89" s="28"/>
      <c r="Z89" s="28"/>
      <c r="AA89" s="28"/>
      <c r="AB89" s="28"/>
      <c r="AC89" s="28"/>
      <c r="AD89" s="28"/>
      <c r="AE89" s="29"/>
    </row>
    <row r="90" spans="1:31" x14ac:dyDescent="0.2">
      <c r="A90" s="96"/>
      <c r="B90" s="21"/>
      <c r="C90" s="22"/>
      <c r="D90" s="22"/>
      <c r="E90" s="22"/>
      <c r="F90" s="22"/>
      <c r="G90" s="98"/>
      <c r="H90" s="22"/>
      <c r="I90" s="22"/>
      <c r="J90" s="22"/>
      <c r="K90" s="22"/>
      <c r="L90" s="22"/>
      <c r="M90" s="22"/>
      <c r="N90" s="22"/>
      <c r="O90" s="22"/>
      <c r="P90" s="23"/>
      <c r="Q90" s="79"/>
      <c r="R90" s="29"/>
      <c r="S90" s="86"/>
      <c r="T90" s="78"/>
      <c r="U90" s="28"/>
      <c r="V90" s="28"/>
      <c r="W90" s="28"/>
      <c r="X90" s="28"/>
      <c r="Y90" s="28"/>
      <c r="Z90" s="28"/>
      <c r="AA90" s="28"/>
      <c r="AB90" s="28"/>
      <c r="AC90" s="28"/>
      <c r="AD90" s="28"/>
      <c r="AE90" s="29"/>
    </row>
    <row r="91" spans="1:31" x14ac:dyDescent="0.2">
      <c r="A91" s="96"/>
      <c r="B91" s="21"/>
      <c r="C91" s="22"/>
      <c r="D91" s="22"/>
      <c r="E91" s="22"/>
      <c r="F91" s="22"/>
      <c r="G91" s="98"/>
      <c r="H91" s="22"/>
      <c r="I91" s="22"/>
      <c r="J91" s="22"/>
      <c r="K91" s="22"/>
      <c r="L91" s="22"/>
      <c r="M91" s="22"/>
      <c r="N91" s="22"/>
      <c r="O91" s="22"/>
      <c r="P91" s="23"/>
      <c r="Q91" s="79"/>
      <c r="R91" s="29"/>
      <c r="S91" s="86"/>
      <c r="T91" s="78"/>
      <c r="U91" s="28"/>
      <c r="V91" s="28"/>
      <c r="W91" s="28"/>
      <c r="X91" s="28"/>
      <c r="Y91" s="28"/>
      <c r="Z91" s="28"/>
      <c r="AA91" s="28"/>
      <c r="AB91" s="28"/>
      <c r="AC91" s="28"/>
      <c r="AD91" s="28"/>
      <c r="AE91" s="29"/>
    </row>
    <row r="92" spans="1:31" x14ac:dyDescent="0.2">
      <c r="A92" s="106" t="s">
        <v>177</v>
      </c>
      <c r="B92" s="21" t="s">
        <v>214</v>
      </c>
      <c r="C92" s="22" t="s">
        <v>217</v>
      </c>
      <c r="D92" s="22" t="s">
        <v>218</v>
      </c>
      <c r="E92" s="22" t="s">
        <v>212</v>
      </c>
      <c r="F92" s="22"/>
      <c r="G92" s="98" t="s">
        <v>219</v>
      </c>
      <c r="H92" s="22"/>
      <c r="I92" s="22"/>
      <c r="J92" s="22"/>
      <c r="K92" s="22"/>
      <c r="L92" s="22"/>
      <c r="M92" s="22" t="s">
        <v>213</v>
      </c>
      <c r="N92" s="22"/>
      <c r="O92" s="22"/>
      <c r="P92" s="23"/>
      <c r="Q92" s="79"/>
      <c r="R92" s="29"/>
      <c r="S92" s="86" t="s">
        <v>176</v>
      </c>
      <c r="T92" s="78">
        <v>202750</v>
      </c>
      <c r="U92" s="28">
        <v>202750</v>
      </c>
      <c r="V92" s="28">
        <v>39721.03</v>
      </c>
      <c r="W92" s="28"/>
      <c r="X92" s="28"/>
      <c r="Y92" s="28"/>
      <c r="Z92" s="28"/>
      <c r="AA92" s="28"/>
      <c r="AB92" s="28"/>
      <c r="AC92" s="28"/>
      <c r="AD92" s="28"/>
      <c r="AE92" s="29"/>
    </row>
    <row r="93" spans="1:31" x14ac:dyDescent="0.2">
      <c r="A93" s="106" t="s">
        <v>178</v>
      </c>
      <c r="B93" s="21" t="s">
        <v>214</v>
      </c>
      <c r="C93" s="22" t="s">
        <v>217</v>
      </c>
      <c r="D93" s="22" t="s">
        <v>218</v>
      </c>
      <c r="E93" s="22" t="s">
        <v>212</v>
      </c>
      <c r="F93" s="22"/>
      <c r="G93" s="98" t="s">
        <v>220</v>
      </c>
      <c r="H93" s="22"/>
      <c r="I93" s="22"/>
      <c r="J93" s="22"/>
      <c r="K93" s="22"/>
      <c r="L93" s="22"/>
      <c r="M93" s="22" t="s">
        <v>213</v>
      </c>
      <c r="N93" s="22"/>
      <c r="O93" s="22"/>
      <c r="P93" s="23"/>
      <c r="Q93" s="79"/>
      <c r="R93" s="29"/>
      <c r="S93" s="86" t="s">
        <v>176</v>
      </c>
      <c r="T93" s="78">
        <v>202760</v>
      </c>
      <c r="U93" s="28">
        <v>202760</v>
      </c>
      <c r="V93" s="28">
        <v>-5867.65</v>
      </c>
      <c r="W93" s="28"/>
      <c r="X93" s="28"/>
      <c r="Y93" s="28"/>
      <c r="Z93" s="28"/>
      <c r="AA93" s="28"/>
      <c r="AB93" s="28"/>
      <c r="AC93" s="28"/>
      <c r="AD93" s="28"/>
      <c r="AE93" s="29"/>
    </row>
    <row r="94" spans="1:31" x14ac:dyDescent="0.2">
      <c r="A94" s="106" t="s">
        <v>179</v>
      </c>
      <c r="B94" s="21" t="s">
        <v>214</v>
      </c>
      <c r="C94" s="22" t="s">
        <v>217</v>
      </c>
      <c r="D94" s="22" t="s">
        <v>218</v>
      </c>
      <c r="E94" s="22" t="s">
        <v>212</v>
      </c>
      <c r="F94" s="22"/>
      <c r="G94" s="98" t="s">
        <v>221</v>
      </c>
      <c r="H94" s="22"/>
      <c r="I94" s="22"/>
      <c r="J94" s="22"/>
      <c r="K94" s="22"/>
      <c r="L94" s="22"/>
      <c r="M94" s="22" t="s">
        <v>213</v>
      </c>
      <c r="N94" s="22"/>
      <c r="O94" s="22"/>
      <c r="P94" s="23"/>
      <c r="Q94" s="79"/>
      <c r="R94" s="29"/>
      <c r="S94" s="86" t="s">
        <v>176</v>
      </c>
      <c r="T94" s="78">
        <v>349010</v>
      </c>
      <c r="U94" s="28">
        <v>349010</v>
      </c>
      <c r="V94" s="28">
        <v>31883.97</v>
      </c>
      <c r="W94" s="28"/>
      <c r="X94" s="28"/>
      <c r="Y94" s="28"/>
      <c r="Z94" s="28"/>
      <c r="AA94" s="28"/>
      <c r="AB94" s="28"/>
      <c r="AC94" s="28"/>
      <c r="AD94" s="28"/>
      <c r="AE94" s="29"/>
    </row>
    <row r="95" spans="1:31" x14ac:dyDescent="0.2">
      <c r="A95" s="106" t="s">
        <v>180</v>
      </c>
      <c r="B95" s="21" t="s">
        <v>214</v>
      </c>
      <c r="C95" s="22" t="s">
        <v>217</v>
      </c>
      <c r="D95" s="22" t="s">
        <v>218</v>
      </c>
      <c r="E95" s="22" t="s">
        <v>212</v>
      </c>
      <c r="F95" s="22"/>
      <c r="G95" s="98" t="s">
        <v>222</v>
      </c>
      <c r="H95" s="22"/>
      <c r="I95" s="22"/>
      <c r="J95" s="22"/>
      <c r="K95" s="22"/>
      <c r="L95" s="22"/>
      <c r="M95" s="22" t="s">
        <v>213</v>
      </c>
      <c r="N95" s="22"/>
      <c r="O95" s="22"/>
      <c r="P95" s="23"/>
      <c r="Q95" s="79"/>
      <c r="R95" s="29"/>
      <c r="S95" s="86" t="s">
        <v>176</v>
      </c>
      <c r="T95" s="78">
        <v>0</v>
      </c>
      <c r="U95" s="28">
        <v>0</v>
      </c>
      <c r="V95" s="28">
        <v>0</v>
      </c>
      <c r="W95" s="28"/>
      <c r="X95" s="28"/>
      <c r="Y95" s="28"/>
      <c r="Z95" s="28"/>
      <c r="AA95" s="28"/>
      <c r="AB95" s="28"/>
      <c r="AC95" s="28"/>
      <c r="AD95" s="28"/>
      <c r="AE95" s="29"/>
    </row>
    <row r="96" spans="1:31" x14ac:dyDescent="0.2">
      <c r="A96" s="106" t="s">
        <v>181</v>
      </c>
      <c r="B96" s="21" t="s">
        <v>214</v>
      </c>
      <c r="C96" s="22" t="s">
        <v>217</v>
      </c>
      <c r="D96" s="22" t="s">
        <v>218</v>
      </c>
      <c r="E96" s="22" t="s">
        <v>212</v>
      </c>
      <c r="F96" s="22"/>
      <c r="G96" s="98" t="s">
        <v>223</v>
      </c>
      <c r="H96" s="22"/>
      <c r="I96" s="22"/>
      <c r="J96" s="22"/>
      <c r="K96" s="22"/>
      <c r="L96" s="22"/>
      <c r="M96" s="22" t="s">
        <v>213</v>
      </c>
      <c r="N96" s="22"/>
      <c r="O96" s="22"/>
      <c r="P96" s="23"/>
      <c r="Q96" s="79"/>
      <c r="R96" s="29"/>
      <c r="S96" s="86" t="s">
        <v>176</v>
      </c>
      <c r="T96" s="78">
        <v>202760</v>
      </c>
      <c r="U96" s="28">
        <v>202760</v>
      </c>
      <c r="V96" s="28">
        <v>39967.56</v>
      </c>
      <c r="W96" s="28"/>
      <c r="X96" s="28"/>
      <c r="Y96" s="28"/>
      <c r="Z96" s="28"/>
      <c r="AA96" s="28"/>
      <c r="AB96" s="28"/>
      <c r="AC96" s="28"/>
      <c r="AD96" s="28"/>
      <c r="AE96" s="29"/>
    </row>
    <row r="97" spans="1:31" x14ac:dyDescent="0.2">
      <c r="A97" s="106" t="s">
        <v>182</v>
      </c>
      <c r="B97" s="21" t="s">
        <v>214</v>
      </c>
      <c r="C97" s="22" t="s">
        <v>217</v>
      </c>
      <c r="D97" s="22" t="s">
        <v>218</v>
      </c>
      <c r="E97" s="22" t="s">
        <v>212</v>
      </c>
      <c r="F97" s="22"/>
      <c r="G97" s="98" t="s">
        <v>224</v>
      </c>
      <c r="H97" s="22"/>
      <c r="I97" s="22"/>
      <c r="J97" s="22"/>
      <c r="K97" s="22"/>
      <c r="L97" s="22"/>
      <c r="M97" s="22" t="s">
        <v>213</v>
      </c>
      <c r="N97" s="22"/>
      <c r="O97" s="22"/>
      <c r="P97" s="23"/>
      <c r="Q97" s="79"/>
      <c r="R97" s="29"/>
      <c r="S97" s="86" t="s">
        <v>176</v>
      </c>
      <c r="T97" s="78">
        <v>202760</v>
      </c>
      <c r="U97" s="28">
        <v>202760</v>
      </c>
      <c r="V97" s="28">
        <v>66589.94</v>
      </c>
      <c r="W97" s="28"/>
      <c r="X97" s="28"/>
      <c r="Y97" s="28"/>
      <c r="Z97" s="28"/>
      <c r="AA97" s="28"/>
      <c r="AB97" s="28"/>
      <c r="AC97" s="28"/>
      <c r="AD97" s="28"/>
      <c r="AE97" s="29"/>
    </row>
    <row r="98" spans="1:31" x14ac:dyDescent="0.2">
      <c r="A98" s="106" t="s">
        <v>183</v>
      </c>
      <c r="B98" s="21" t="s">
        <v>214</v>
      </c>
      <c r="C98" s="22" t="s">
        <v>217</v>
      </c>
      <c r="D98" s="22" t="s">
        <v>218</v>
      </c>
      <c r="E98" s="22" t="s">
        <v>212</v>
      </c>
      <c r="F98" s="22"/>
      <c r="G98" s="98" t="s">
        <v>225</v>
      </c>
      <c r="H98" s="22"/>
      <c r="I98" s="22"/>
      <c r="J98" s="22"/>
      <c r="K98" s="22"/>
      <c r="L98" s="22"/>
      <c r="M98" s="22" t="s">
        <v>213</v>
      </c>
      <c r="N98" s="22"/>
      <c r="O98" s="22"/>
      <c r="P98" s="23"/>
      <c r="Q98" s="79"/>
      <c r="R98" s="29"/>
      <c r="S98" s="86" t="s">
        <v>176</v>
      </c>
      <c r="T98" s="78">
        <v>243670</v>
      </c>
      <c r="U98" s="28">
        <v>243670</v>
      </c>
      <c r="V98" s="28">
        <v>41037.78</v>
      </c>
      <c r="W98" s="28"/>
      <c r="X98" s="28"/>
      <c r="Y98" s="28"/>
      <c r="Z98" s="28"/>
      <c r="AA98" s="28"/>
      <c r="AB98" s="28"/>
      <c r="AC98" s="28"/>
      <c r="AD98" s="28"/>
      <c r="AE98" s="29"/>
    </row>
    <row r="99" spans="1:31" x14ac:dyDescent="0.2">
      <c r="A99" s="106" t="s">
        <v>184</v>
      </c>
      <c r="B99" s="21" t="s">
        <v>214</v>
      </c>
      <c r="C99" s="22" t="s">
        <v>217</v>
      </c>
      <c r="D99" s="22" t="s">
        <v>218</v>
      </c>
      <c r="E99" s="22" t="s">
        <v>212</v>
      </c>
      <c r="F99" s="22"/>
      <c r="G99" s="98" t="s">
        <v>226</v>
      </c>
      <c r="H99" s="98"/>
      <c r="I99" s="22"/>
      <c r="J99" s="22"/>
      <c r="K99" s="22"/>
      <c r="L99" s="22"/>
      <c r="M99" s="22" t="s">
        <v>213</v>
      </c>
      <c r="N99" s="22"/>
      <c r="O99" s="22"/>
      <c r="P99" s="23"/>
      <c r="Q99" s="79"/>
      <c r="R99" s="29"/>
      <c r="S99" s="86" t="s">
        <v>176</v>
      </c>
      <c r="T99" s="78">
        <v>303390</v>
      </c>
      <c r="U99" s="28">
        <v>303390</v>
      </c>
      <c r="V99" s="28">
        <v>26394.98</v>
      </c>
      <c r="W99" s="28"/>
      <c r="X99" s="28"/>
      <c r="Y99" s="28"/>
      <c r="Z99" s="28"/>
      <c r="AA99" s="28"/>
      <c r="AB99" s="28"/>
      <c r="AC99" s="28"/>
      <c r="AD99" s="28"/>
      <c r="AE99" s="29"/>
    </row>
    <row r="100" spans="1:31" x14ac:dyDescent="0.2">
      <c r="A100" s="106" t="s">
        <v>185</v>
      </c>
      <c r="B100" s="21" t="s">
        <v>214</v>
      </c>
      <c r="C100" s="22" t="s">
        <v>217</v>
      </c>
      <c r="D100" s="22" t="s">
        <v>218</v>
      </c>
      <c r="E100" s="22" t="s">
        <v>212</v>
      </c>
      <c r="F100" s="22"/>
      <c r="G100" s="98" t="s">
        <v>227</v>
      </c>
      <c r="H100" s="22"/>
      <c r="I100" s="22"/>
      <c r="J100" s="22"/>
      <c r="K100" s="22"/>
      <c r="L100" s="22"/>
      <c r="M100" s="22" t="s">
        <v>213</v>
      </c>
      <c r="N100" s="22"/>
      <c r="O100" s="22"/>
      <c r="P100" s="23"/>
      <c r="Q100" s="79"/>
      <c r="R100" s="29"/>
      <c r="S100" s="86" t="s">
        <v>176</v>
      </c>
      <c r="T100" s="78">
        <v>330190</v>
      </c>
      <c r="U100" s="28">
        <v>330227</v>
      </c>
      <c r="V100" s="28">
        <v>60027.24</v>
      </c>
      <c r="W100" s="28"/>
      <c r="X100" s="28"/>
      <c r="Y100" s="28"/>
      <c r="Z100" s="28"/>
      <c r="AA100" s="28"/>
      <c r="AB100" s="28"/>
      <c r="AC100" s="28"/>
      <c r="AD100" s="28"/>
      <c r="AE100" s="29"/>
    </row>
    <row r="101" spans="1:31" x14ac:dyDescent="0.2">
      <c r="A101" s="106" t="s">
        <v>186</v>
      </c>
      <c r="B101" s="21" t="s">
        <v>214</v>
      </c>
      <c r="C101" s="22" t="s">
        <v>217</v>
      </c>
      <c r="D101" s="22" t="s">
        <v>218</v>
      </c>
      <c r="E101" s="22" t="s">
        <v>212</v>
      </c>
      <c r="F101" s="22"/>
      <c r="G101" s="98" t="s">
        <v>228</v>
      </c>
      <c r="H101" s="22"/>
      <c r="I101" s="22"/>
      <c r="J101" s="22"/>
      <c r="K101" s="22"/>
      <c r="L101" s="22"/>
      <c r="M101" s="22" t="s">
        <v>213</v>
      </c>
      <c r="N101" s="22"/>
      <c r="O101" s="22"/>
      <c r="P101" s="23"/>
      <c r="Q101" s="79"/>
      <c r="R101" s="29"/>
      <c r="S101" s="86" t="s">
        <v>176</v>
      </c>
      <c r="T101" s="78">
        <v>202760</v>
      </c>
      <c r="U101" s="28">
        <v>202760</v>
      </c>
      <c r="V101" s="28">
        <v>29789.37</v>
      </c>
      <c r="W101" s="28"/>
      <c r="X101" s="28"/>
      <c r="Y101" s="28"/>
      <c r="Z101" s="28"/>
      <c r="AA101" s="28"/>
      <c r="AB101" s="28"/>
      <c r="AC101" s="28"/>
      <c r="AD101" s="28"/>
      <c r="AE101" s="29"/>
    </row>
    <row r="102" spans="1:31" x14ac:dyDescent="0.2">
      <c r="A102" s="106" t="s">
        <v>187</v>
      </c>
      <c r="B102" s="21" t="s">
        <v>214</v>
      </c>
      <c r="C102" s="22" t="s">
        <v>217</v>
      </c>
      <c r="D102" s="22" t="s">
        <v>218</v>
      </c>
      <c r="E102" s="22" t="s">
        <v>212</v>
      </c>
      <c r="F102" s="22"/>
      <c r="G102" s="98" t="s">
        <v>229</v>
      </c>
      <c r="H102" s="22"/>
      <c r="I102" s="22"/>
      <c r="J102" s="22"/>
      <c r="K102" s="22"/>
      <c r="L102" s="22"/>
      <c r="M102" s="22" t="s">
        <v>213</v>
      </c>
      <c r="N102" s="22"/>
      <c r="O102" s="22"/>
      <c r="P102" s="23"/>
      <c r="Q102" s="79"/>
      <c r="R102" s="29"/>
      <c r="S102" s="86" t="s">
        <v>176</v>
      </c>
      <c r="T102" s="78">
        <v>313500</v>
      </c>
      <c r="U102" s="28">
        <v>313500</v>
      </c>
      <c r="V102" s="28">
        <v>52255.93</v>
      </c>
      <c r="W102" s="28"/>
      <c r="X102" s="28"/>
      <c r="Y102" s="28"/>
      <c r="Z102" s="28"/>
      <c r="AA102" s="28"/>
      <c r="AB102" s="28"/>
      <c r="AC102" s="28"/>
      <c r="AD102" s="28"/>
      <c r="AE102" s="29"/>
    </row>
    <row r="103" spans="1:31" x14ac:dyDescent="0.2">
      <c r="A103" s="106" t="s">
        <v>188</v>
      </c>
      <c r="B103" s="21" t="s">
        <v>214</v>
      </c>
      <c r="C103" s="22" t="s">
        <v>217</v>
      </c>
      <c r="D103" s="22" t="s">
        <v>218</v>
      </c>
      <c r="E103" s="22" t="s">
        <v>212</v>
      </c>
      <c r="F103" s="22"/>
      <c r="G103" s="98" t="s">
        <v>230</v>
      </c>
      <c r="H103" s="22"/>
      <c r="I103" s="22"/>
      <c r="J103" s="22"/>
      <c r="K103" s="22"/>
      <c r="L103" s="22"/>
      <c r="M103" s="22" t="s">
        <v>213</v>
      </c>
      <c r="N103" s="22"/>
      <c r="O103" s="22"/>
      <c r="P103" s="23"/>
      <c r="Q103" s="79"/>
      <c r="R103" s="29"/>
      <c r="S103" s="86" t="s">
        <v>176</v>
      </c>
      <c r="T103" s="78">
        <v>410090</v>
      </c>
      <c r="U103" s="28">
        <v>410704</v>
      </c>
      <c r="V103" s="28">
        <v>60694.23</v>
      </c>
      <c r="W103" s="28"/>
      <c r="X103" s="28"/>
      <c r="Y103" s="28"/>
      <c r="Z103" s="28"/>
      <c r="AA103" s="28"/>
      <c r="AB103" s="28"/>
      <c r="AC103" s="28"/>
      <c r="AD103" s="28"/>
      <c r="AE103" s="29"/>
    </row>
    <row r="104" spans="1:31" x14ac:dyDescent="0.2">
      <c r="A104" s="106" t="s">
        <v>189</v>
      </c>
      <c r="B104" s="21" t="s">
        <v>214</v>
      </c>
      <c r="C104" s="22" t="s">
        <v>217</v>
      </c>
      <c r="D104" s="22" t="s">
        <v>218</v>
      </c>
      <c r="E104" s="22" t="s">
        <v>212</v>
      </c>
      <c r="F104" s="22"/>
      <c r="G104" s="22" t="s">
        <v>231</v>
      </c>
      <c r="H104" s="22"/>
      <c r="I104" s="22"/>
      <c r="J104" s="22"/>
      <c r="K104" s="22"/>
      <c r="L104" s="22"/>
      <c r="M104" s="22" t="s">
        <v>213</v>
      </c>
      <c r="N104" s="22"/>
      <c r="O104" s="22"/>
      <c r="P104" s="23"/>
      <c r="Q104" s="79"/>
      <c r="R104" s="29"/>
      <c r="S104" s="86" t="s">
        <v>176</v>
      </c>
      <c r="T104" s="78">
        <v>202760</v>
      </c>
      <c r="U104" s="28">
        <v>203110</v>
      </c>
      <c r="V104" s="28">
        <v>33465.9</v>
      </c>
      <c r="W104" s="28"/>
      <c r="X104" s="28"/>
      <c r="Y104" s="28"/>
      <c r="Z104" s="28"/>
      <c r="AA104" s="28"/>
      <c r="AB104" s="28"/>
      <c r="AC104" s="28"/>
      <c r="AD104" s="28"/>
      <c r="AE104" s="29"/>
    </row>
    <row r="105" spans="1:31" x14ac:dyDescent="0.2">
      <c r="A105" s="106" t="s">
        <v>190</v>
      </c>
      <c r="B105" s="21" t="s">
        <v>214</v>
      </c>
      <c r="C105" s="22" t="s">
        <v>217</v>
      </c>
      <c r="D105" s="22" t="s">
        <v>218</v>
      </c>
      <c r="E105" s="22" t="s">
        <v>212</v>
      </c>
      <c r="F105" s="22"/>
      <c r="G105" s="98" t="s">
        <v>232</v>
      </c>
      <c r="H105" s="22"/>
      <c r="I105" s="22"/>
      <c r="J105" s="22"/>
      <c r="K105" s="22"/>
      <c r="L105" s="22"/>
      <c r="M105" s="22" t="s">
        <v>213</v>
      </c>
      <c r="N105" s="22"/>
      <c r="O105" s="22"/>
      <c r="P105" s="23"/>
      <c r="Q105" s="79"/>
      <c r="R105" s="29"/>
      <c r="S105" s="86" t="s">
        <v>176</v>
      </c>
      <c r="T105" s="78">
        <v>202990</v>
      </c>
      <c r="U105" s="28">
        <v>202990</v>
      </c>
      <c r="V105" s="28">
        <v>35915.46</v>
      </c>
      <c r="W105" s="28"/>
      <c r="X105" s="28"/>
      <c r="Y105" s="28"/>
      <c r="Z105" s="28"/>
      <c r="AA105" s="28"/>
      <c r="AB105" s="28"/>
      <c r="AC105" s="28"/>
      <c r="AD105" s="28"/>
      <c r="AE105" s="29"/>
    </row>
    <row r="106" spans="1:31" x14ac:dyDescent="0.2">
      <c r="A106" s="106" t="s">
        <v>191</v>
      </c>
      <c r="B106" s="21" t="s">
        <v>214</v>
      </c>
      <c r="C106" s="22" t="s">
        <v>217</v>
      </c>
      <c r="D106" s="22" t="s">
        <v>218</v>
      </c>
      <c r="E106" s="22" t="s">
        <v>212</v>
      </c>
      <c r="F106" s="22"/>
      <c r="G106" s="98" t="s">
        <v>233</v>
      </c>
      <c r="H106" s="22"/>
      <c r="I106" s="22"/>
      <c r="J106" s="22"/>
      <c r="K106" s="22"/>
      <c r="L106" s="22"/>
      <c r="M106" s="22" t="s">
        <v>213</v>
      </c>
      <c r="N106" s="22"/>
      <c r="O106" s="22"/>
      <c r="P106" s="23"/>
      <c r="Q106" s="79"/>
      <c r="R106" s="29"/>
      <c r="S106" s="86" t="s">
        <v>176</v>
      </c>
      <c r="T106" s="78">
        <v>202760</v>
      </c>
      <c r="U106" s="28">
        <v>202760</v>
      </c>
      <c r="V106" s="28">
        <v>22321.83</v>
      </c>
      <c r="W106" s="28"/>
      <c r="X106" s="28"/>
      <c r="Y106" s="28"/>
      <c r="Z106" s="28"/>
      <c r="AA106" s="28"/>
      <c r="AB106" s="28"/>
      <c r="AC106" s="28"/>
      <c r="AD106" s="28"/>
      <c r="AE106" s="29"/>
    </row>
    <row r="107" spans="1:31" x14ac:dyDescent="0.2">
      <c r="A107" s="106" t="s">
        <v>192</v>
      </c>
      <c r="B107" s="21" t="s">
        <v>214</v>
      </c>
      <c r="C107" s="22" t="s">
        <v>217</v>
      </c>
      <c r="D107" s="22" t="s">
        <v>218</v>
      </c>
      <c r="E107" s="22" t="s">
        <v>212</v>
      </c>
      <c r="F107" s="22"/>
      <c r="G107" s="98" t="s">
        <v>234</v>
      </c>
      <c r="H107" s="22"/>
      <c r="I107" s="22"/>
      <c r="J107" s="22"/>
      <c r="K107" s="22"/>
      <c r="L107" s="22"/>
      <c r="M107" s="22" t="s">
        <v>213</v>
      </c>
      <c r="N107" s="22"/>
      <c r="O107" s="22"/>
      <c r="P107" s="23"/>
      <c r="Q107" s="79"/>
      <c r="R107" s="29"/>
      <c r="S107" s="86" t="s">
        <v>176</v>
      </c>
      <c r="T107" s="78">
        <v>202760</v>
      </c>
      <c r="U107" s="28">
        <v>202760</v>
      </c>
      <c r="V107" s="28">
        <v>31054.42</v>
      </c>
      <c r="W107" s="28"/>
      <c r="X107" s="28"/>
      <c r="Y107" s="28"/>
      <c r="Z107" s="28"/>
      <c r="AA107" s="28"/>
      <c r="AB107" s="28"/>
      <c r="AC107" s="28"/>
      <c r="AD107" s="28"/>
      <c r="AE107" s="29"/>
    </row>
    <row r="108" spans="1:31" x14ac:dyDescent="0.2">
      <c r="A108" s="106" t="s">
        <v>193</v>
      </c>
      <c r="B108" s="21" t="s">
        <v>214</v>
      </c>
      <c r="C108" s="22" t="s">
        <v>217</v>
      </c>
      <c r="D108" s="22" t="s">
        <v>218</v>
      </c>
      <c r="E108" s="22" t="s">
        <v>212</v>
      </c>
      <c r="F108" s="22"/>
      <c r="G108" s="98" t="s">
        <v>235</v>
      </c>
      <c r="H108" s="22"/>
      <c r="I108" s="22"/>
      <c r="J108" s="22"/>
      <c r="K108" s="22"/>
      <c r="L108" s="22"/>
      <c r="M108" s="22" t="s">
        <v>213</v>
      </c>
      <c r="N108" s="22"/>
      <c r="O108" s="22"/>
      <c r="P108" s="23"/>
      <c r="Q108" s="79"/>
      <c r="R108" s="29"/>
      <c r="S108" s="86" t="s">
        <v>176</v>
      </c>
      <c r="T108" s="78">
        <v>205040</v>
      </c>
      <c r="U108" s="28">
        <v>205040</v>
      </c>
      <c r="V108" s="28">
        <v>13807.87</v>
      </c>
      <c r="W108" s="28"/>
      <c r="X108" s="28"/>
      <c r="Y108" s="28"/>
      <c r="Z108" s="28"/>
      <c r="AA108" s="28"/>
      <c r="AB108" s="28"/>
      <c r="AC108" s="28"/>
      <c r="AD108" s="28"/>
      <c r="AE108" s="29"/>
    </row>
    <row r="109" spans="1:31" x14ac:dyDescent="0.2">
      <c r="A109" s="106" t="s">
        <v>194</v>
      </c>
      <c r="B109" s="21" t="s">
        <v>214</v>
      </c>
      <c r="C109" s="22" t="s">
        <v>217</v>
      </c>
      <c r="D109" s="22" t="s">
        <v>218</v>
      </c>
      <c r="E109" s="22" t="s">
        <v>212</v>
      </c>
      <c r="F109" s="22"/>
      <c r="G109" s="98" t="s">
        <v>236</v>
      </c>
      <c r="H109" s="22"/>
      <c r="I109" s="22"/>
      <c r="J109" s="22"/>
      <c r="K109" s="22"/>
      <c r="L109" s="22"/>
      <c r="M109" s="22" t="s">
        <v>213</v>
      </c>
      <c r="N109" s="22"/>
      <c r="O109" s="22"/>
      <c r="P109" s="23"/>
      <c r="Q109" s="79"/>
      <c r="R109" s="29"/>
      <c r="S109" s="86" t="s">
        <v>176</v>
      </c>
      <c r="T109" s="78">
        <v>469560</v>
      </c>
      <c r="U109" s="28">
        <v>469560</v>
      </c>
      <c r="V109" s="28">
        <v>36029.14</v>
      </c>
      <c r="W109" s="28"/>
      <c r="X109" s="28"/>
      <c r="Y109" s="28"/>
      <c r="Z109" s="28"/>
      <c r="AA109" s="28"/>
      <c r="AB109" s="28"/>
      <c r="AC109" s="28"/>
      <c r="AD109" s="28"/>
      <c r="AE109" s="29"/>
    </row>
    <row r="110" spans="1:31" x14ac:dyDescent="0.2">
      <c r="A110" s="106" t="s">
        <v>195</v>
      </c>
      <c r="B110" s="21" t="s">
        <v>214</v>
      </c>
      <c r="C110" s="22" t="s">
        <v>217</v>
      </c>
      <c r="D110" s="22" t="s">
        <v>218</v>
      </c>
      <c r="E110" s="22" t="s">
        <v>212</v>
      </c>
      <c r="F110" s="22"/>
      <c r="G110" s="98" t="s">
        <v>237</v>
      </c>
      <c r="H110" s="22"/>
      <c r="I110" s="22"/>
      <c r="J110" s="22"/>
      <c r="K110" s="22"/>
      <c r="L110" s="22"/>
      <c r="M110" s="22" t="s">
        <v>213</v>
      </c>
      <c r="N110" s="22"/>
      <c r="O110" s="22"/>
      <c r="P110" s="23"/>
      <c r="Q110" s="79"/>
      <c r="R110" s="29"/>
      <c r="S110" s="86" t="s">
        <v>176</v>
      </c>
      <c r="T110" s="78">
        <v>325470</v>
      </c>
      <c r="U110" s="28">
        <v>325470</v>
      </c>
      <c r="V110" s="28">
        <v>43341.42</v>
      </c>
      <c r="W110" s="28"/>
      <c r="X110" s="28"/>
      <c r="Y110" s="28"/>
      <c r="Z110" s="28"/>
      <c r="AA110" s="28"/>
      <c r="AB110" s="28"/>
      <c r="AC110" s="28"/>
      <c r="AD110" s="28"/>
      <c r="AE110" s="29"/>
    </row>
    <row r="111" spans="1:31" x14ac:dyDescent="0.2">
      <c r="A111" s="96"/>
      <c r="B111" s="21"/>
      <c r="C111" s="22"/>
      <c r="D111" s="22"/>
      <c r="E111" s="22"/>
      <c r="F111" s="22"/>
      <c r="G111" s="98"/>
      <c r="H111" s="22"/>
      <c r="I111" s="22"/>
      <c r="J111" s="22"/>
      <c r="K111" s="22"/>
      <c r="L111" s="22"/>
      <c r="M111" s="22"/>
      <c r="N111" s="22"/>
      <c r="O111" s="22"/>
      <c r="P111" s="23"/>
      <c r="Q111" s="79"/>
      <c r="R111" s="29"/>
      <c r="S111" s="86"/>
      <c r="T111" s="78"/>
      <c r="U111" s="28"/>
      <c r="V111" s="28"/>
      <c r="W111" s="28"/>
      <c r="X111" s="28"/>
      <c r="Y111" s="28"/>
      <c r="Z111" s="28"/>
      <c r="AA111" s="28"/>
      <c r="AB111" s="28"/>
      <c r="AC111" s="28"/>
      <c r="AD111" s="28"/>
      <c r="AE111" s="29"/>
    </row>
    <row r="112" spans="1:31" x14ac:dyDescent="0.2">
      <c r="A112" s="96" t="s">
        <v>239</v>
      </c>
      <c r="B112" s="21" t="s">
        <v>214</v>
      </c>
      <c r="C112" s="22" t="s">
        <v>217</v>
      </c>
      <c r="D112" s="22" t="s">
        <v>218</v>
      </c>
      <c r="E112" s="22" t="s">
        <v>212</v>
      </c>
      <c r="F112" s="22"/>
      <c r="G112" s="98" t="s">
        <v>238</v>
      </c>
      <c r="H112" s="22"/>
      <c r="I112" s="22"/>
      <c r="J112" s="22"/>
      <c r="K112" s="22"/>
      <c r="L112" s="22"/>
      <c r="M112" s="22" t="s">
        <v>213</v>
      </c>
      <c r="N112" s="22"/>
      <c r="O112" s="22"/>
      <c r="P112" s="23"/>
      <c r="Q112" s="79"/>
      <c r="R112" s="29"/>
      <c r="S112" s="86" t="s">
        <v>176</v>
      </c>
      <c r="T112" s="78">
        <v>8887780</v>
      </c>
      <c r="U112" s="28">
        <v>8887780</v>
      </c>
      <c r="V112" s="28">
        <v>2242564.4300000002</v>
      </c>
      <c r="W112" s="28"/>
      <c r="X112" s="28"/>
      <c r="Y112" s="28"/>
      <c r="Z112" s="28"/>
      <c r="AA112" s="28"/>
      <c r="AB112" s="28"/>
      <c r="AC112" s="28"/>
      <c r="AD112" s="28"/>
      <c r="AE112" s="29"/>
    </row>
    <row r="113" spans="1:31" x14ac:dyDescent="0.2">
      <c r="A113" s="96"/>
      <c r="B113" s="21"/>
      <c r="C113" s="22"/>
      <c r="D113" s="22"/>
      <c r="E113" s="22"/>
      <c r="F113" s="22"/>
      <c r="G113" s="98"/>
      <c r="H113" s="22"/>
      <c r="I113" s="22"/>
      <c r="J113" s="22"/>
      <c r="K113" s="22"/>
      <c r="L113" s="22"/>
      <c r="M113" s="22"/>
      <c r="N113" s="22"/>
      <c r="O113" s="22"/>
      <c r="P113" s="23"/>
      <c r="Q113" s="79"/>
      <c r="R113" s="29"/>
      <c r="S113" s="86"/>
      <c r="T113" s="78"/>
      <c r="U113" s="28"/>
      <c r="V113" s="28"/>
      <c r="W113" s="28"/>
      <c r="X113" s="28"/>
      <c r="Y113" s="28"/>
      <c r="Z113" s="28"/>
      <c r="AA113" s="28"/>
      <c r="AB113" s="28"/>
      <c r="AC113" s="28"/>
      <c r="AD113" s="28"/>
      <c r="AE113" s="29"/>
    </row>
    <row r="114" spans="1:31" x14ac:dyDescent="0.2">
      <c r="A114" s="96"/>
      <c r="B114" s="21"/>
      <c r="C114" s="22"/>
      <c r="D114" s="22"/>
      <c r="E114" s="22"/>
      <c r="F114" s="22"/>
      <c r="G114" s="98"/>
      <c r="H114" s="22"/>
      <c r="I114" s="22"/>
      <c r="J114" s="22"/>
      <c r="K114" s="22"/>
      <c r="L114" s="22"/>
      <c r="M114" s="22"/>
      <c r="N114" s="22"/>
      <c r="O114" s="22"/>
      <c r="P114" s="23"/>
      <c r="Q114" s="79"/>
      <c r="R114" s="29"/>
      <c r="S114" s="86"/>
      <c r="T114" s="78"/>
      <c r="U114" s="28"/>
      <c r="V114" s="28"/>
      <c r="W114" s="28"/>
      <c r="X114" s="28"/>
      <c r="Y114" s="28"/>
      <c r="Z114" s="28"/>
      <c r="AA114" s="28"/>
      <c r="AB114" s="28"/>
      <c r="AC114" s="28"/>
      <c r="AD114" s="28"/>
      <c r="AE114" s="29"/>
    </row>
    <row r="115" spans="1:31" x14ac:dyDescent="0.2">
      <c r="A115" s="96" t="s">
        <v>272</v>
      </c>
      <c r="B115" s="21" t="s">
        <v>216</v>
      </c>
      <c r="C115" s="22" t="s">
        <v>254</v>
      </c>
      <c r="D115" s="22"/>
      <c r="E115" s="22" t="s">
        <v>212</v>
      </c>
      <c r="F115" s="22"/>
      <c r="G115" s="98" t="s">
        <v>273</v>
      </c>
      <c r="H115" s="22"/>
      <c r="I115" s="22"/>
      <c r="J115" s="22"/>
      <c r="K115" s="22"/>
      <c r="L115" s="22"/>
      <c r="M115" s="22" t="s">
        <v>213</v>
      </c>
      <c r="N115" s="22"/>
      <c r="O115" s="22"/>
      <c r="P115" s="23"/>
      <c r="Q115" s="79"/>
      <c r="R115" s="29"/>
      <c r="S115" s="86" t="s">
        <v>176</v>
      </c>
      <c r="T115" s="78">
        <v>1519370</v>
      </c>
      <c r="U115" s="28">
        <v>-293215</v>
      </c>
      <c r="V115" s="28">
        <v>-4000596.68</v>
      </c>
      <c r="W115" s="28"/>
      <c r="X115" s="28"/>
      <c r="Y115" s="28"/>
      <c r="Z115" s="28"/>
      <c r="AA115" s="28"/>
      <c r="AB115" s="28"/>
      <c r="AC115" s="28"/>
      <c r="AD115" s="28"/>
      <c r="AE115" s="29"/>
    </row>
    <row r="116" spans="1:31" x14ac:dyDescent="0.2">
      <c r="A116" s="96"/>
      <c r="B116" s="21" t="s">
        <v>216</v>
      </c>
      <c r="C116" s="22" t="s">
        <v>254</v>
      </c>
      <c r="D116" s="22"/>
      <c r="E116" s="22" t="s">
        <v>212</v>
      </c>
      <c r="F116" s="22"/>
      <c r="G116" s="98" t="s">
        <v>273</v>
      </c>
      <c r="H116" s="22" t="s">
        <v>291</v>
      </c>
      <c r="I116" s="22"/>
      <c r="J116" s="22"/>
      <c r="K116" s="22"/>
      <c r="L116" s="22"/>
      <c r="M116" s="22" t="s">
        <v>213</v>
      </c>
      <c r="N116" s="22"/>
      <c r="O116" s="22"/>
      <c r="P116" s="23"/>
      <c r="Q116" s="79"/>
      <c r="R116" s="29"/>
      <c r="S116" s="86" t="s">
        <v>176</v>
      </c>
      <c r="T116" s="78">
        <v>0</v>
      </c>
      <c r="U116" s="28">
        <v>0</v>
      </c>
      <c r="V116" s="28">
        <v>0</v>
      </c>
      <c r="W116" s="28"/>
      <c r="X116" s="28"/>
      <c r="Y116" s="28"/>
      <c r="Z116" s="28"/>
      <c r="AA116" s="28"/>
      <c r="AB116" s="28"/>
      <c r="AC116" s="28"/>
      <c r="AD116" s="28"/>
      <c r="AE116" s="29"/>
    </row>
    <row r="117" spans="1:31" x14ac:dyDescent="0.2">
      <c r="A117" s="96"/>
      <c r="B117" s="21"/>
      <c r="C117" s="22"/>
      <c r="D117" s="22"/>
      <c r="E117" s="22"/>
      <c r="F117" s="22"/>
      <c r="G117" s="98"/>
      <c r="H117" s="22"/>
      <c r="I117" s="22"/>
      <c r="J117" s="22"/>
      <c r="K117" s="22"/>
      <c r="L117" s="22"/>
      <c r="M117" s="22"/>
      <c r="N117" s="22"/>
      <c r="O117" s="22"/>
      <c r="P117" s="23"/>
      <c r="Q117" s="79"/>
      <c r="R117" s="29"/>
      <c r="S117" s="86"/>
      <c r="T117" s="78"/>
      <c r="U117" s="28"/>
      <c r="V117" s="28"/>
      <c r="W117" s="28"/>
      <c r="X117" s="28"/>
      <c r="Y117" s="28"/>
      <c r="Z117" s="28"/>
      <c r="AA117" s="28"/>
      <c r="AB117" s="28"/>
      <c r="AC117" s="28"/>
      <c r="AD117" s="28"/>
      <c r="AE117" s="29"/>
    </row>
    <row r="118" spans="1:31" x14ac:dyDescent="0.2">
      <c r="A118" s="106" t="s">
        <v>197</v>
      </c>
      <c r="B118" s="21" t="s">
        <v>216</v>
      </c>
      <c r="C118" s="22" t="s">
        <v>254</v>
      </c>
      <c r="D118" s="22" t="s">
        <v>255</v>
      </c>
      <c r="E118" s="22" t="s">
        <v>212</v>
      </c>
      <c r="F118" s="22"/>
      <c r="G118" s="98" t="s">
        <v>240</v>
      </c>
      <c r="H118" s="22"/>
      <c r="I118" s="22"/>
      <c r="J118" s="22"/>
      <c r="K118" s="22"/>
      <c r="L118" s="22"/>
      <c r="M118" s="22" t="s">
        <v>213</v>
      </c>
      <c r="N118" s="22"/>
      <c r="O118" s="22"/>
      <c r="P118" s="23"/>
      <c r="Q118" s="79"/>
      <c r="R118" s="29"/>
      <c r="S118" s="86" t="s">
        <v>176</v>
      </c>
      <c r="T118" s="78">
        <v>71888710</v>
      </c>
      <c r="U118" s="28">
        <v>71959892</v>
      </c>
      <c r="V118" s="28">
        <v>11211127.83</v>
      </c>
      <c r="W118" s="28"/>
      <c r="X118" s="28"/>
      <c r="Y118" s="28"/>
      <c r="Z118" s="28"/>
      <c r="AA118" s="28"/>
      <c r="AB118" s="28"/>
      <c r="AC118" s="28"/>
      <c r="AD118" s="28"/>
      <c r="AE118" s="29"/>
    </row>
    <row r="119" spans="1:31" x14ac:dyDescent="0.2">
      <c r="A119" s="106" t="s">
        <v>198</v>
      </c>
      <c r="B119" s="21" t="s">
        <v>216</v>
      </c>
      <c r="C119" s="22" t="s">
        <v>254</v>
      </c>
      <c r="D119" s="22" t="s">
        <v>256</v>
      </c>
      <c r="E119" s="22" t="s">
        <v>212</v>
      </c>
      <c r="F119" s="22"/>
      <c r="G119" s="98" t="s">
        <v>241</v>
      </c>
      <c r="H119" s="22"/>
      <c r="I119" s="22"/>
      <c r="J119" s="22"/>
      <c r="K119" s="22"/>
      <c r="L119" s="22"/>
      <c r="M119" s="22" t="s">
        <v>213</v>
      </c>
      <c r="N119" s="22"/>
      <c r="O119" s="22"/>
      <c r="P119" s="23"/>
      <c r="Q119" s="79"/>
      <c r="R119" s="29"/>
      <c r="S119" s="86" t="s">
        <v>176</v>
      </c>
      <c r="T119" s="78">
        <v>1891590</v>
      </c>
      <c r="U119" s="28">
        <v>3930370</v>
      </c>
      <c r="V119" s="28">
        <v>329433.78000000003</v>
      </c>
      <c r="W119" s="28"/>
      <c r="X119" s="28"/>
      <c r="Y119" s="28"/>
      <c r="Z119" s="28"/>
      <c r="AA119" s="28"/>
      <c r="AB119" s="28"/>
      <c r="AC119" s="28"/>
      <c r="AD119" s="28"/>
      <c r="AE119" s="29"/>
    </row>
    <row r="120" spans="1:31" x14ac:dyDescent="0.2">
      <c r="A120" s="106" t="s">
        <v>199</v>
      </c>
      <c r="B120" s="21" t="s">
        <v>216</v>
      </c>
      <c r="C120" s="22" t="s">
        <v>254</v>
      </c>
      <c r="D120" s="22" t="s">
        <v>256</v>
      </c>
      <c r="E120" s="22" t="s">
        <v>212</v>
      </c>
      <c r="F120" s="22"/>
      <c r="G120" s="98" t="s">
        <v>242</v>
      </c>
      <c r="H120" s="22"/>
      <c r="I120" s="22"/>
      <c r="J120" s="22"/>
      <c r="K120" s="22"/>
      <c r="L120" s="22"/>
      <c r="M120" s="22" t="s">
        <v>213</v>
      </c>
      <c r="N120" s="22"/>
      <c r="O120" s="22"/>
      <c r="P120" s="23"/>
      <c r="Q120" s="79"/>
      <c r="R120" s="29"/>
      <c r="S120" s="86" t="s">
        <v>176</v>
      </c>
      <c r="T120" s="78">
        <v>2383530</v>
      </c>
      <c r="U120" s="28">
        <v>2405712</v>
      </c>
      <c r="V120" s="28">
        <v>494090.28</v>
      </c>
      <c r="W120" s="28"/>
      <c r="X120" s="28"/>
      <c r="Y120" s="28"/>
      <c r="Z120" s="28"/>
      <c r="AA120" s="28"/>
      <c r="AB120" s="28"/>
      <c r="AC120" s="28"/>
      <c r="AD120" s="28"/>
      <c r="AE120" s="29"/>
    </row>
    <row r="121" spans="1:31" x14ac:dyDescent="0.2">
      <c r="A121" s="106" t="s">
        <v>200</v>
      </c>
      <c r="B121" s="21" t="s">
        <v>216</v>
      </c>
      <c r="C121" s="22" t="s">
        <v>254</v>
      </c>
      <c r="D121" s="22" t="s">
        <v>256</v>
      </c>
      <c r="E121" s="22" t="s">
        <v>212</v>
      </c>
      <c r="F121" s="22"/>
      <c r="G121" s="98" t="s">
        <v>243</v>
      </c>
      <c r="H121" s="22"/>
      <c r="I121" s="22"/>
      <c r="J121" s="22"/>
      <c r="K121" s="22"/>
      <c r="L121" s="22"/>
      <c r="M121" s="22" t="s">
        <v>213</v>
      </c>
      <c r="N121" s="22"/>
      <c r="O121" s="22"/>
      <c r="P121" s="23"/>
      <c r="Q121" s="79"/>
      <c r="R121" s="29"/>
      <c r="S121" s="86" t="s">
        <v>176</v>
      </c>
      <c r="T121" s="78">
        <v>4472400</v>
      </c>
      <c r="U121" s="28">
        <v>4545638</v>
      </c>
      <c r="V121" s="28">
        <v>841915.78</v>
      </c>
      <c r="W121" s="28"/>
      <c r="X121" s="28"/>
      <c r="Y121" s="28"/>
      <c r="Z121" s="28"/>
      <c r="AA121" s="28"/>
      <c r="AB121" s="28"/>
      <c r="AC121" s="28"/>
      <c r="AD121" s="28"/>
      <c r="AE121" s="29"/>
    </row>
    <row r="122" spans="1:31" x14ac:dyDescent="0.2">
      <c r="A122" s="106" t="s">
        <v>201</v>
      </c>
      <c r="B122" s="21" t="s">
        <v>216</v>
      </c>
      <c r="C122" s="22" t="s">
        <v>254</v>
      </c>
      <c r="D122" s="22" t="s">
        <v>256</v>
      </c>
      <c r="E122" s="22" t="s">
        <v>212</v>
      </c>
      <c r="F122" s="22"/>
      <c r="G122" s="98" t="s">
        <v>244</v>
      </c>
      <c r="H122" s="22"/>
      <c r="I122" s="22"/>
      <c r="J122" s="22"/>
      <c r="K122" s="22"/>
      <c r="L122" s="22"/>
      <c r="M122" s="22" t="s">
        <v>213</v>
      </c>
      <c r="N122" s="22"/>
      <c r="O122" s="22"/>
      <c r="P122" s="23"/>
      <c r="Q122" s="79"/>
      <c r="R122" s="29"/>
      <c r="S122" s="86" t="s">
        <v>176</v>
      </c>
      <c r="T122" s="78">
        <v>6030430</v>
      </c>
      <c r="U122" s="28">
        <v>6073851</v>
      </c>
      <c r="V122" s="28">
        <v>1090152.3700000001</v>
      </c>
      <c r="W122" s="28"/>
      <c r="X122" s="28"/>
      <c r="Y122" s="28"/>
      <c r="Z122" s="28"/>
      <c r="AA122" s="28"/>
      <c r="AB122" s="28"/>
      <c r="AC122" s="28"/>
      <c r="AD122" s="28"/>
      <c r="AE122" s="29"/>
    </row>
    <row r="123" spans="1:31" x14ac:dyDescent="0.2">
      <c r="A123" s="106" t="s">
        <v>202</v>
      </c>
      <c r="B123" s="21" t="s">
        <v>216</v>
      </c>
      <c r="C123" s="22" t="s">
        <v>254</v>
      </c>
      <c r="D123" s="22" t="s">
        <v>256</v>
      </c>
      <c r="E123" s="22" t="s">
        <v>212</v>
      </c>
      <c r="F123" s="22"/>
      <c r="G123" s="98" t="s">
        <v>245</v>
      </c>
      <c r="H123" s="22"/>
      <c r="I123" s="22"/>
      <c r="J123" s="22"/>
      <c r="K123" s="22"/>
      <c r="L123" s="22"/>
      <c r="M123" s="22" t="s">
        <v>213</v>
      </c>
      <c r="N123" s="22"/>
      <c r="O123" s="22"/>
      <c r="P123" s="23"/>
      <c r="Q123" s="79"/>
      <c r="R123" s="29"/>
      <c r="S123" s="86" t="s">
        <v>176</v>
      </c>
      <c r="T123" s="78">
        <v>8641140</v>
      </c>
      <c r="U123" s="28">
        <v>8824491</v>
      </c>
      <c r="V123" s="28">
        <v>1756320.3</v>
      </c>
      <c r="W123" s="28"/>
      <c r="X123" s="28"/>
      <c r="Y123" s="28"/>
      <c r="Z123" s="28"/>
      <c r="AA123" s="28"/>
      <c r="AB123" s="28"/>
      <c r="AC123" s="28"/>
      <c r="AD123" s="28"/>
      <c r="AE123" s="29"/>
    </row>
    <row r="124" spans="1:31" x14ac:dyDescent="0.2">
      <c r="A124" s="106" t="s">
        <v>203</v>
      </c>
      <c r="B124" s="21" t="s">
        <v>216</v>
      </c>
      <c r="C124" s="22" t="s">
        <v>254</v>
      </c>
      <c r="D124" s="22" t="s">
        <v>256</v>
      </c>
      <c r="E124" s="22" t="s">
        <v>212</v>
      </c>
      <c r="F124" s="22"/>
      <c r="G124" s="98" t="s">
        <v>246</v>
      </c>
      <c r="H124" s="22"/>
      <c r="I124" s="22"/>
      <c r="J124" s="22"/>
      <c r="K124" s="22"/>
      <c r="L124" s="22"/>
      <c r="M124" s="22" t="s">
        <v>213</v>
      </c>
      <c r="N124" s="22"/>
      <c r="O124" s="22"/>
      <c r="P124" s="23"/>
      <c r="Q124" s="79"/>
      <c r="R124" s="29"/>
      <c r="S124" s="86" t="s">
        <v>176</v>
      </c>
      <c r="T124" s="78">
        <v>13783210</v>
      </c>
      <c r="U124" s="28">
        <v>14718940</v>
      </c>
      <c r="V124" s="28">
        <v>2800550.5</v>
      </c>
      <c r="W124" s="28"/>
      <c r="X124" s="28"/>
      <c r="Y124" s="28"/>
      <c r="Z124" s="28"/>
      <c r="AA124" s="28"/>
      <c r="AB124" s="28"/>
      <c r="AC124" s="28"/>
      <c r="AD124" s="28"/>
      <c r="AE124" s="29"/>
    </row>
    <row r="125" spans="1:31" x14ac:dyDescent="0.2">
      <c r="A125" s="106" t="s">
        <v>204</v>
      </c>
      <c r="B125" s="21" t="s">
        <v>216</v>
      </c>
      <c r="C125" s="22" t="s">
        <v>254</v>
      </c>
      <c r="D125" s="22" t="s">
        <v>256</v>
      </c>
      <c r="E125" s="22" t="s">
        <v>212</v>
      </c>
      <c r="F125" s="22"/>
      <c r="G125" s="98" t="s">
        <v>247</v>
      </c>
      <c r="H125" s="22"/>
      <c r="I125" s="22"/>
      <c r="J125" s="22"/>
      <c r="K125" s="22"/>
      <c r="L125" s="22"/>
      <c r="M125" s="22" t="s">
        <v>213</v>
      </c>
      <c r="N125" s="22"/>
      <c r="O125" s="22"/>
      <c r="P125" s="23"/>
      <c r="Q125" s="79"/>
      <c r="R125" s="29"/>
      <c r="S125" s="86" t="s">
        <v>176</v>
      </c>
      <c r="T125" s="78">
        <v>12116110</v>
      </c>
      <c r="U125" s="28">
        <v>12194838</v>
      </c>
      <c r="V125" s="28">
        <v>2261765.85</v>
      </c>
      <c r="W125" s="28"/>
      <c r="X125" s="28"/>
      <c r="Y125" s="28"/>
      <c r="Z125" s="28"/>
      <c r="AA125" s="28"/>
      <c r="AB125" s="28"/>
      <c r="AC125" s="28"/>
      <c r="AD125" s="28"/>
      <c r="AE125" s="29"/>
    </row>
    <row r="126" spans="1:31" x14ac:dyDescent="0.2">
      <c r="A126" s="106" t="s">
        <v>205</v>
      </c>
      <c r="B126" s="21" t="s">
        <v>216</v>
      </c>
      <c r="C126" s="22" t="s">
        <v>254</v>
      </c>
      <c r="D126" s="22" t="s">
        <v>256</v>
      </c>
      <c r="E126" s="22" t="s">
        <v>212</v>
      </c>
      <c r="F126" s="22"/>
      <c r="G126" s="22" t="s">
        <v>248</v>
      </c>
      <c r="H126" s="22"/>
      <c r="I126" s="22"/>
      <c r="J126" s="22"/>
      <c r="K126" s="22"/>
      <c r="L126" s="22"/>
      <c r="M126" s="22" t="s">
        <v>213</v>
      </c>
      <c r="N126" s="22"/>
      <c r="O126" s="22"/>
      <c r="P126" s="23"/>
      <c r="Q126" s="79"/>
      <c r="R126" s="29"/>
      <c r="S126" s="86" t="s">
        <v>176</v>
      </c>
      <c r="T126" s="78">
        <v>9501140</v>
      </c>
      <c r="U126" s="28">
        <v>9926888</v>
      </c>
      <c r="V126" s="28">
        <v>1586928.66</v>
      </c>
      <c r="W126" s="28"/>
      <c r="X126" s="28"/>
      <c r="Y126" s="28"/>
      <c r="Z126" s="28"/>
      <c r="AA126" s="28"/>
      <c r="AB126" s="28"/>
      <c r="AC126" s="28"/>
      <c r="AD126" s="28"/>
      <c r="AE126" s="29"/>
    </row>
    <row r="127" spans="1:31" x14ac:dyDescent="0.2">
      <c r="A127" s="106" t="s">
        <v>206</v>
      </c>
      <c r="B127" s="21" t="s">
        <v>216</v>
      </c>
      <c r="C127" s="22" t="s">
        <v>254</v>
      </c>
      <c r="D127" s="22" t="s">
        <v>256</v>
      </c>
      <c r="E127" s="22" t="s">
        <v>212</v>
      </c>
      <c r="F127" s="22"/>
      <c r="G127" s="98" t="s">
        <v>249</v>
      </c>
      <c r="H127" s="22"/>
      <c r="I127" s="22"/>
      <c r="J127" s="22"/>
      <c r="K127" s="22"/>
      <c r="L127" s="22"/>
      <c r="M127" s="22" t="s">
        <v>213</v>
      </c>
      <c r="N127" s="22"/>
      <c r="O127" s="22"/>
      <c r="P127" s="23"/>
      <c r="Q127" s="79"/>
      <c r="R127" s="29"/>
      <c r="S127" s="86" t="s">
        <v>176</v>
      </c>
      <c r="T127" s="78">
        <v>10253800</v>
      </c>
      <c r="U127" s="28">
        <v>10308999</v>
      </c>
      <c r="V127" s="28">
        <v>1762931.5</v>
      </c>
      <c r="W127" s="28"/>
      <c r="X127" s="28"/>
      <c r="Y127" s="28"/>
      <c r="Z127" s="28"/>
      <c r="AA127" s="28"/>
      <c r="AB127" s="28"/>
      <c r="AC127" s="28"/>
      <c r="AD127" s="28"/>
      <c r="AE127" s="29"/>
    </row>
    <row r="128" spans="1:31" x14ac:dyDescent="0.2">
      <c r="A128" s="106" t="s">
        <v>207</v>
      </c>
      <c r="B128" s="21" t="s">
        <v>216</v>
      </c>
      <c r="C128" s="22" t="s">
        <v>254</v>
      </c>
      <c r="D128" s="22" t="s">
        <v>256</v>
      </c>
      <c r="E128" s="22" t="s">
        <v>212</v>
      </c>
      <c r="F128" s="22"/>
      <c r="G128" s="98" t="s">
        <v>250</v>
      </c>
      <c r="H128" s="22"/>
      <c r="I128" s="22"/>
      <c r="J128" s="22"/>
      <c r="K128" s="22"/>
      <c r="L128" s="22"/>
      <c r="M128" s="22" t="s">
        <v>213</v>
      </c>
      <c r="N128" s="22"/>
      <c r="O128" s="22"/>
      <c r="P128" s="23"/>
      <c r="Q128" s="79"/>
      <c r="R128" s="29"/>
      <c r="S128" s="86" t="s">
        <v>176</v>
      </c>
      <c r="T128" s="78">
        <v>6362510</v>
      </c>
      <c r="U128" s="28">
        <v>6386042</v>
      </c>
      <c r="V128" s="28">
        <v>1104967.1200000001</v>
      </c>
      <c r="W128" s="28"/>
      <c r="X128" s="28"/>
      <c r="Y128" s="28"/>
      <c r="Z128" s="28"/>
      <c r="AA128" s="28"/>
      <c r="AB128" s="28"/>
      <c r="AC128" s="28"/>
      <c r="AD128" s="28"/>
      <c r="AE128" s="29"/>
    </row>
    <row r="129" spans="1:31" x14ac:dyDescent="0.2">
      <c r="A129" s="106" t="s">
        <v>208</v>
      </c>
      <c r="B129" s="21" t="s">
        <v>216</v>
      </c>
      <c r="C129" s="22" t="s">
        <v>254</v>
      </c>
      <c r="D129" s="22" t="s">
        <v>256</v>
      </c>
      <c r="E129" s="22" t="s">
        <v>212</v>
      </c>
      <c r="F129" s="22"/>
      <c r="G129" s="98" t="s">
        <v>251</v>
      </c>
      <c r="H129" s="22"/>
      <c r="I129" s="22"/>
      <c r="J129" s="22"/>
      <c r="K129" s="22"/>
      <c r="L129" s="22"/>
      <c r="M129" s="22" t="s">
        <v>213</v>
      </c>
      <c r="N129" s="22"/>
      <c r="O129" s="22"/>
      <c r="P129" s="23"/>
      <c r="Q129" s="79"/>
      <c r="R129" s="29"/>
      <c r="S129" s="86" t="s">
        <v>176</v>
      </c>
      <c r="T129" s="78">
        <v>7740490</v>
      </c>
      <c r="U129" s="28">
        <v>7803696</v>
      </c>
      <c r="V129" s="28">
        <v>1517651.69</v>
      </c>
      <c r="W129" s="28"/>
      <c r="X129" s="28"/>
      <c r="Y129" s="28"/>
      <c r="Z129" s="28"/>
      <c r="AA129" s="28"/>
      <c r="AB129" s="28"/>
      <c r="AC129" s="28"/>
      <c r="AD129" s="28"/>
      <c r="AE129" s="29"/>
    </row>
    <row r="130" spans="1:31" x14ac:dyDescent="0.2">
      <c r="A130" s="106" t="s">
        <v>209</v>
      </c>
      <c r="B130" s="21" t="s">
        <v>216</v>
      </c>
      <c r="C130" s="22" t="s">
        <v>254</v>
      </c>
      <c r="D130" s="22" t="s">
        <v>256</v>
      </c>
      <c r="E130" s="22" t="s">
        <v>212</v>
      </c>
      <c r="F130" s="22"/>
      <c r="G130" s="98" t="s">
        <v>252</v>
      </c>
      <c r="H130" s="22"/>
      <c r="I130" s="22"/>
      <c r="J130" s="22"/>
      <c r="K130" s="22"/>
      <c r="L130" s="22"/>
      <c r="M130" s="22" t="s">
        <v>213</v>
      </c>
      <c r="N130" s="22"/>
      <c r="O130" s="22"/>
      <c r="P130" s="23"/>
      <c r="Q130" s="79"/>
      <c r="R130" s="29"/>
      <c r="S130" s="86" t="s">
        <v>176</v>
      </c>
      <c r="T130" s="78">
        <v>11059350</v>
      </c>
      <c r="U130" s="28">
        <v>11081446</v>
      </c>
      <c r="V130" s="28">
        <v>2017421.78</v>
      </c>
      <c r="W130" s="28"/>
      <c r="X130" s="28"/>
      <c r="Y130" s="28"/>
      <c r="Z130" s="28"/>
      <c r="AA130" s="28"/>
      <c r="AB130" s="28"/>
      <c r="AC130" s="28"/>
      <c r="AD130" s="28"/>
      <c r="AE130" s="29"/>
    </row>
    <row r="131" spans="1:31" x14ac:dyDescent="0.2">
      <c r="A131" s="106" t="s">
        <v>210</v>
      </c>
      <c r="B131" s="21" t="s">
        <v>216</v>
      </c>
      <c r="C131" s="22" t="s">
        <v>254</v>
      </c>
      <c r="D131" s="22" t="s">
        <v>256</v>
      </c>
      <c r="E131" s="22" t="s">
        <v>212</v>
      </c>
      <c r="F131" s="22"/>
      <c r="G131" s="98" t="s">
        <v>253</v>
      </c>
      <c r="H131" s="22"/>
      <c r="I131" s="22"/>
      <c r="J131" s="22"/>
      <c r="K131" s="22"/>
      <c r="L131" s="22"/>
      <c r="M131" s="22" t="s">
        <v>213</v>
      </c>
      <c r="N131" s="22"/>
      <c r="O131" s="22"/>
      <c r="P131" s="23"/>
      <c r="Q131" s="79"/>
      <c r="R131" s="29"/>
      <c r="S131" s="86" t="s">
        <v>176</v>
      </c>
      <c r="T131" s="78">
        <v>12430610</v>
      </c>
      <c r="U131" s="28">
        <v>10981501</v>
      </c>
      <c r="V131" s="28">
        <v>2356494.87</v>
      </c>
      <c r="W131" s="28"/>
      <c r="X131" s="28"/>
      <c r="Y131" s="28"/>
      <c r="Z131" s="28"/>
      <c r="AA131" s="28"/>
      <c r="AB131" s="28"/>
      <c r="AC131" s="28"/>
      <c r="AD131" s="28"/>
      <c r="AE131" s="29"/>
    </row>
    <row r="132" spans="1:31" x14ac:dyDescent="0.2">
      <c r="A132" s="106" t="s">
        <v>284</v>
      </c>
      <c r="B132" s="21" t="s">
        <v>216</v>
      </c>
      <c r="C132" s="22" t="s">
        <v>254</v>
      </c>
      <c r="D132" s="22" t="s">
        <v>256</v>
      </c>
      <c r="E132" s="22" t="s">
        <v>212</v>
      </c>
      <c r="F132" s="22"/>
      <c r="G132" s="98" t="s">
        <v>285</v>
      </c>
      <c r="H132" s="22"/>
      <c r="I132" s="22"/>
      <c r="J132" s="22"/>
      <c r="K132" s="22"/>
      <c r="L132" s="22"/>
      <c r="M132" s="22" t="s">
        <v>213</v>
      </c>
      <c r="N132" s="22"/>
      <c r="O132" s="22"/>
      <c r="P132" s="23"/>
      <c r="Q132" s="79"/>
      <c r="R132" s="29"/>
      <c r="S132" s="86" t="s">
        <v>176</v>
      </c>
      <c r="T132" s="78">
        <v>2215340</v>
      </c>
      <c r="U132" s="28">
        <v>2186840</v>
      </c>
      <c r="V132" s="28">
        <v>282186.71999999997</v>
      </c>
      <c r="W132" s="28"/>
      <c r="X132" s="28"/>
      <c r="Y132" s="28"/>
      <c r="Z132" s="28"/>
      <c r="AA132" s="28"/>
      <c r="AB132" s="28"/>
      <c r="AC132" s="28"/>
      <c r="AD132" s="28"/>
      <c r="AE132" s="29"/>
    </row>
    <row r="133" spans="1:31" x14ac:dyDescent="0.2">
      <c r="A133" s="97" t="s">
        <v>257</v>
      </c>
      <c r="B133" s="21" t="s">
        <v>216</v>
      </c>
      <c r="C133" s="22" t="s">
        <v>258</v>
      </c>
      <c r="D133" s="22" t="s">
        <v>254</v>
      </c>
      <c r="E133" s="22" t="s">
        <v>212</v>
      </c>
      <c r="F133" s="22"/>
      <c r="G133" s="98" t="s">
        <v>247</v>
      </c>
      <c r="H133" s="22"/>
      <c r="I133" s="22"/>
      <c r="J133" s="22"/>
      <c r="K133" s="22"/>
      <c r="L133" s="22"/>
      <c r="M133" s="22" t="s">
        <v>213</v>
      </c>
      <c r="N133" s="22"/>
      <c r="O133" s="22"/>
      <c r="P133" s="23"/>
      <c r="Q133" s="79"/>
      <c r="R133" s="29"/>
      <c r="S133" s="86" t="s">
        <v>176</v>
      </c>
      <c r="T133" s="78">
        <v>2698800</v>
      </c>
      <c r="U133" s="28">
        <v>3000725</v>
      </c>
      <c r="V133" s="28">
        <v>566693.76</v>
      </c>
      <c r="W133" s="28"/>
      <c r="X133" s="28"/>
      <c r="Y133" s="28"/>
      <c r="Z133" s="28"/>
      <c r="AA133" s="28"/>
      <c r="AB133" s="28"/>
      <c r="AC133" s="28"/>
      <c r="AD133" s="28"/>
      <c r="AE133" s="29"/>
    </row>
    <row r="134" spans="1:31" x14ac:dyDescent="0.2">
      <c r="A134" s="97" t="s">
        <v>278</v>
      </c>
      <c r="B134" s="21"/>
      <c r="C134" s="22"/>
      <c r="D134" s="22"/>
      <c r="E134" s="22" t="s">
        <v>212</v>
      </c>
      <c r="F134" s="22"/>
      <c r="G134" s="98" t="s">
        <v>279</v>
      </c>
      <c r="H134" s="22"/>
      <c r="I134" s="22"/>
      <c r="J134" s="22"/>
      <c r="K134" s="22"/>
      <c r="L134" s="22"/>
      <c r="M134" s="22" t="s">
        <v>213</v>
      </c>
      <c r="N134" s="22"/>
      <c r="O134" s="22"/>
      <c r="P134" s="23"/>
      <c r="Q134" s="79"/>
      <c r="R134" s="29"/>
      <c r="S134" s="86" t="s">
        <v>176</v>
      </c>
      <c r="T134" s="78">
        <v>-486300</v>
      </c>
      <c r="U134" s="28">
        <v>-463397</v>
      </c>
      <c r="V134" s="28">
        <v>103298.77</v>
      </c>
      <c r="W134" s="28"/>
      <c r="X134" s="28"/>
      <c r="Y134" s="28"/>
      <c r="Z134" s="28"/>
      <c r="AA134" s="28"/>
      <c r="AB134" s="28"/>
      <c r="AC134" s="28"/>
      <c r="AD134" s="28"/>
      <c r="AE134" s="29"/>
    </row>
    <row r="135" spans="1:31" x14ac:dyDescent="0.2">
      <c r="A135" s="96"/>
      <c r="B135" s="21"/>
      <c r="C135" s="22"/>
      <c r="D135" s="22"/>
      <c r="E135" s="22"/>
      <c r="F135" s="22"/>
      <c r="G135" s="98"/>
      <c r="H135" s="22"/>
      <c r="I135" s="22"/>
      <c r="J135" s="22"/>
      <c r="K135" s="22"/>
      <c r="L135" s="22"/>
      <c r="M135" s="22"/>
      <c r="N135" s="22"/>
      <c r="O135" s="22"/>
      <c r="P135" s="23"/>
      <c r="Q135" s="79"/>
      <c r="R135" s="29"/>
      <c r="S135" s="86"/>
      <c r="T135" s="78"/>
      <c r="U135" s="28"/>
      <c r="V135" s="28"/>
      <c r="W135" s="28"/>
      <c r="X135" s="28"/>
      <c r="Y135" s="28"/>
      <c r="Z135" s="28"/>
      <c r="AA135" s="28"/>
      <c r="AB135" s="28"/>
      <c r="AC135" s="28"/>
      <c r="AD135" s="28"/>
      <c r="AE135" s="29"/>
    </row>
    <row r="136" spans="1:31" x14ac:dyDescent="0.2">
      <c r="A136" s="96" t="s">
        <v>259</v>
      </c>
      <c r="B136" s="21"/>
      <c r="C136" s="22"/>
      <c r="D136" s="22"/>
      <c r="E136" s="22" t="s">
        <v>212</v>
      </c>
      <c r="F136" s="22"/>
      <c r="G136" s="98" t="s">
        <v>260</v>
      </c>
      <c r="H136" s="22" t="s">
        <v>261</v>
      </c>
      <c r="I136" s="22"/>
      <c r="J136" s="22"/>
      <c r="K136" s="22"/>
      <c r="L136" s="22"/>
      <c r="M136" s="22" t="s">
        <v>213</v>
      </c>
      <c r="N136" s="22"/>
      <c r="O136" s="22"/>
      <c r="P136" s="23"/>
      <c r="Q136" s="79"/>
      <c r="R136" s="29"/>
      <c r="S136" s="86" t="s">
        <v>176</v>
      </c>
      <c r="T136" s="78">
        <v>53130</v>
      </c>
      <c r="U136" s="28">
        <v>1666566</v>
      </c>
      <c r="V136" s="28">
        <v>266556.88</v>
      </c>
      <c r="W136" s="28"/>
      <c r="X136" s="28"/>
      <c r="Y136" s="28"/>
      <c r="Z136" s="28"/>
      <c r="AA136" s="28"/>
      <c r="AB136" s="28"/>
      <c r="AC136" s="28"/>
      <c r="AD136" s="28"/>
      <c r="AE136" s="29"/>
    </row>
    <row r="137" spans="1:31" x14ac:dyDescent="0.2">
      <c r="A137" s="96"/>
      <c r="B137" s="21"/>
      <c r="C137" s="22"/>
      <c r="D137" s="22"/>
      <c r="E137" s="22" t="s">
        <v>212</v>
      </c>
      <c r="F137" s="22"/>
      <c r="G137" s="98" t="s">
        <v>260</v>
      </c>
      <c r="H137" s="22" t="s">
        <v>263</v>
      </c>
      <c r="I137" s="22"/>
      <c r="J137" s="22"/>
      <c r="K137" s="22"/>
      <c r="L137" s="22"/>
      <c r="M137" s="22" t="s">
        <v>213</v>
      </c>
      <c r="N137" s="22"/>
      <c r="O137" s="22"/>
      <c r="P137" s="23"/>
      <c r="Q137" s="79"/>
      <c r="R137" s="29"/>
      <c r="S137" s="86" t="s">
        <v>176</v>
      </c>
      <c r="T137" s="78">
        <v>124994860</v>
      </c>
      <c r="U137" s="28">
        <v>124563884</v>
      </c>
      <c r="V137" s="28">
        <v>20683255.329999998</v>
      </c>
      <c r="W137" s="28"/>
      <c r="X137" s="28"/>
      <c r="Y137" s="28"/>
      <c r="Z137" s="28"/>
      <c r="AA137" s="28"/>
      <c r="AB137" s="28"/>
      <c r="AC137" s="28"/>
      <c r="AD137" s="28"/>
      <c r="AE137" s="29"/>
    </row>
    <row r="138" spans="1:31" x14ac:dyDescent="0.2">
      <c r="A138" s="96"/>
      <c r="B138" s="21"/>
      <c r="C138" s="22"/>
      <c r="D138" s="22"/>
      <c r="E138" s="22" t="s">
        <v>212</v>
      </c>
      <c r="F138" s="22"/>
      <c r="G138" s="98" t="s">
        <v>260</v>
      </c>
      <c r="H138" s="22" t="s">
        <v>264</v>
      </c>
      <c r="I138" s="22"/>
      <c r="J138" s="22"/>
      <c r="K138" s="22"/>
      <c r="L138" s="22"/>
      <c r="M138" s="22" t="s">
        <v>213</v>
      </c>
      <c r="N138" s="22"/>
      <c r="O138" s="22"/>
      <c r="P138" s="23"/>
      <c r="Q138" s="79"/>
      <c r="R138" s="29"/>
      <c r="S138" s="86" t="s">
        <v>176</v>
      </c>
      <c r="T138" s="78">
        <v>33587720</v>
      </c>
      <c r="U138" s="28">
        <v>35756272</v>
      </c>
      <c r="V138" s="28">
        <v>4869905.08</v>
      </c>
      <c r="W138" s="28"/>
      <c r="X138" s="28"/>
      <c r="Y138" s="28"/>
      <c r="Z138" s="28"/>
      <c r="AA138" s="28"/>
      <c r="AB138" s="28"/>
      <c r="AC138" s="28"/>
      <c r="AD138" s="28"/>
      <c r="AE138" s="29"/>
    </row>
    <row r="139" spans="1:31" x14ac:dyDescent="0.2">
      <c r="A139" s="96"/>
      <c r="B139" s="21"/>
      <c r="C139" s="22"/>
      <c r="D139" s="22"/>
      <c r="E139" s="22" t="s">
        <v>212</v>
      </c>
      <c r="F139" s="22"/>
      <c r="G139" s="98" t="s">
        <v>260</v>
      </c>
      <c r="H139" s="22" t="s">
        <v>254</v>
      </c>
      <c r="I139" s="22"/>
      <c r="J139" s="22"/>
      <c r="K139" s="22"/>
      <c r="L139" s="22"/>
      <c r="M139" s="22" t="s">
        <v>213</v>
      </c>
      <c r="N139" s="22"/>
      <c r="O139" s="22"/>
      <c r="P139" s="23"/>
      <c r="Q139" s="79"/>
      <c r="R139" s="29"/>
      <c r="S139" s="86" t="s">
        <v>176</v>
      </c>
      <c r="T139" s="78">
        <v>2168970</v>
      </c>
      <c r="U139" s="28">
        <v>1850723</v>
      </c>
      <c r="V139" s="28">
        <v>-315042.15999999997</v>
      </c>
      <c r="W139" s="28"/>
      <c r="X139" s="28"/>
      <c r="Y139" s="28"/>
      <c r="Z139" s="28"/>
      <c r="AA139" s="28"/>
      <c r="AB139" s="28"/>
      <c r="AC139" s="28"/>
      <c r="AD139" s="28"/>
      <c r="AE139" s="29"/>
    </row>
    <row r="140" spans="1:31" x14ac:dyDescent="0.2">
      <c r="A140" s="30"/>
      <c r="B140" s="21"/>
      <c r="C140" s="22"/>
      <c r="D140" s="22"/>
      <c r="E140" s="22" t="s">
        <v>212</v>
      </c>
      <c r="F140" s="22"/>
      <c r="G140" s="98" t="s">
        <v>260</v>
      </c>
      <c r="H140" s="22" t="s">
        <v>265</v>
      </c>
      <c r="I140" s="22"/>
      <c r="J140" s="22"/>
      <c r="K140" s="22"/>
      <c r="L140" s="22"/>
      <c r="M140" s="22" t="s">
        <v>213</v>
      </c>
      <c r="N140" s="22"/>
      <c r="O140" s="22"/>
      <c r="P140" s="23"/>
      <c r="Q140" s="79"/>
      <c r="R140" s="29"/>
      <c r="S140" s="86" t="s">
        <v>176</v>
      </c>
      <c r="T140" s="78">
        <v>5911910</v>
      </c>
      <c r="U140" s="28">
        <v>5958340</v>
      </c>
      <c r="V140" s="28">
        <v>1367423.98</v>
      </c>
      <c r="W140" s="28"/>
      <c r="X140" s="28"/>
      <c r="Y140" s="28"/>
      <c r="Z140" s="28"/>
      <c r="AA140" s="28"/>
      <c r="AB140" s="28"/>
      <c r="AC140" s="28"/>
      <c r="AD140" s="28"/>
      <c r="AE140" s="29"/>
    </row>
    <row r="141" spans="1:31" x14ac:dyDescent="0.2">
      <c r="A141" s="30"/>
      <c r="B141" s="21"/>
      <c r="C141" s="22"/>
      <c r="D141" s="22"/>
      <c r="E141" s="22" t="s">
        <v>212</v>
      </c>
      <c r="F141" s="22"/>
      <c r="G141" s="98" t="s">
        <v>260</v>
      </c>
      <c r="H141" s="22" t="s">
        <v>266</v>
      </c>
      <c r="I141" s="22"/>
      <c r="J141" s="22"/>
      <c r="K141" s="22"/>
      <c r="L141" s="22"/>
      <c r="M141" s="22" t="s">
        <v>213</v>
      </c>
      <c r="N141" s="22"/>
      <c r="O141" s="22"/>
      <c r="P141" s="23"/>
      <c r="Q141" s="79"/>
      <c r="R141" s="29"/>
      <c r="S141" s="86" t="s">
        <v>176</v>
      </c>
      <c r="T141" s="78">
        <v>8134150</v>
      </c>
      <c r="U141" s="28">
        <v>7946507</v>
      </c>
      <c r="V141" s="28">
        <v>1429549.91</v>
      </c>
      <c r="W141" s="28"/>
      <c r="X141" s="28"/>
      <c r="Y141" s="28"/>
      <c r="Z141" s="28"/>
      <c r="AA141" s="28"/>
      <c r="AB141" s="28"/>
      <c r="AC141" s="28"/>
      <c r="AD141" s="28"/>
      <c r="AE141" s="29"/>
    </row>
    <row r="142" spans="1:31" x14ac:dyDescent="0.2">
      <c r="A142" s="30"/>
      <c r="B142" s="21"/>
      <c r="C142" s="22"/>
      <c r="D142" s="22"/>
      <c r="E142" s="22" t="s">
        <v>212</v>
      </c>
      <c r="F142" s="22"/>
      <c r="G142" s="98" t="s">
        <v>260</v>
      </c>
      <c r="H142" s="22" t="s">
        <v>267</v>
      </c>
      <c r="I142" s="22"/>
      <c r="J142" s="22"/>
      <c r="K142" s="22"/>
      <c r="L142" s="22"/>
      <c r="M142" s="22" t="s">
        <v>213</v>
      </c>
      <c r="N142" s="22"/>
      <c r="O142" s="22"/>
      <c r="P142" s="23"/>
      <c r="Q142" s="79"/>
      <c r="R142" s="29"/>
      <c r="S142" s="86" t="s">
        <v>176</v>
      </c>
      <c r="T142" s="78">
        <v>18811020</v>
      </c>
      <c r="U142" s="28">
        <v>18616166</v>
      </c>
      <c r="V142" s="28">
        <v>3284844.88</v>
      </c>
      <c r="W142" s="28"/>
      <c r="X142" s="28"/>
      <c r="Y142" s="28"/>
      <c r="Z142" s="28"/>
      <c r="AA142" s="28"/>
      <c r="AB142" s="28"/>
      <c r="AC142" s="28"/>
      <c r="AD142" s="28"/>
      <c r="AE142" s="29"/>
    </row>
    <row r="143" spans="1:31" x14ac:dyDescent="0.2">
      <c r="A143" s="30"/>
      <c r="B143" s="21"/>
      <c r="C143" s="22"/>
      <c r="D143" s="22"/>
      <c r="E143" s="22"/>
      <c r="F143" s="22"/>
      <c r="G143" s="98"/>
      <c r="H143" s="22"/>
      <c r="I143" s="22"/>
      <c r="J143" s="22"/>
      <c r="K143" s="22"/>
      <c r="L143" s="22"/>
      <c r="M143" s="22"/>
      <c r="N143" s="22"/>
      <c r="O143" s="22"/>
      <c r="P143" s="23"/>
      <c r="Q143" s="79"/>
      <c r="R143" s="29"/>
      <c r="S143" s="86"/>
      <c r="T143" s="78"/>
      <c r="U143" s="28"/>
      <c r="V143" s="28"/>
      <c r="W143" s="28"/>
      <c r="X143" s="28"/>
      <c r="Y143" s="28"/>
      <c r="Z143" s="28"/>
      <c r="AA143" s="28"/>
      <c r="AB143" s="28"/>
      <c r="AC143" s="28"/>
      <c r="AD143" s="28"/>
      <c r="AE143" s="29"/>
    </row>
    <row r="144" spans="1:31" x14ac:dyDescent="0.2">
      <c r="A144" s="30" t="s">
        <v>274</v>
      </c>
      <c r="B144" s="21"/>
      <c r="C144" s="22"/>
      <c r="D144" s="22"/>
      <c r="E144" s="22" t="s">
        <v>212</v>
      </c>
      <c r="F144" s="22"/>
      <c r="G144" s="98" t="s">
        <v>282</v>
      </c>
      <c r="H144" s="22"/>
      <c r="I144" s="22"/>
      <c r="J144" s="22"/>
      <c r="K144" s="22"/>
      <c r="L144" s="22"/>
      <c r="M144" s="22" t="s">
        <v>213</v>
      </c>
      <c r="N144" s="22"/>
      <c r="O144" s="22"/>
      <c r="P144" s="23"/>
      <c r="Q144" s="79"/>
      <c r="R144" s="29"/>
      <c r="S144" s="86" t="s">
        <v>176</v>
      </c>
      <c r="T144" s="78">
        <v>1293960</v>
      </c>
      <c r="U144" s="28">
        <v>1293960</v>
      </c>
      <c r="V144" s="28">
        <v>117426.39</v>
      </c>
      <c r="W144" s="28"/>
      <c r="X144" s="28"/>
      <c r="Y144" s="28"/>
      <c r="Z144" s="28"/>
      <c r="AA144" s="28"/>
      <c r="AB144" s="28"/>
      <c r="AC144" s="28"/>
      <c r="AD144" s="28"/>
      <c r="AE144" s="29"/>
    </row>
    <row r="145" spans="1:31" x14ac:dyDescent="0.2">
      <c r="A145" s="30" t="s">
        <v>275</v>
      </c>
      <c r="B145" s="21" t="s">
        <v>214</v>
      </c>
      <c r="C145" s="22" t="s">
        <v>215</v>
      </c>
      <c r="D145" s="22" t="s">
        <v>302</v>
      </c>
      <c r="E145" s="22" t="s">
        <v>212</v>
      </c>
      <c r="F145" s="22"/>
      <c r="G145" s="22" t="s">
        <v>283</v>
      </c>
      <c r="H145" s="22"/>
      <c r="I145" s="22"/>
      <c r="J145" s="22"/>
      <c r="K145" s="22"/>
      <c r="L145" s="22"/>
      <c r="M145" s="22" t="s">
        <v>213</v>
      </c>
      <c r="N145" s="22"/>
      <c r="O145" s="22"/>
      <c r="P145" s="23"/>
      <c r="Q145" s="79"/>
      <c r="R145" s="29"/>
      <c r="S145" s="86" t="s">
        <v>176</v>
      </c>
      <c r="T145" s="78">
        <v>78860</v>
      </c>
      <c r="U145" s="28">
        <v>78860</v>
      </c>
      <c r="V145" s="28">
        <v>12084.8</v>
      </c>
      <c r="W145" s="28"/>
      <c r="X145" s="28"/>
      <c r="Y145" s="28"/>
      <c r="Z145" s="28"/>
      <c r="AA145" s="28"/>
      <c r="AB145" s="28"/>
      <c r="AC145" s="28"/>
      <c r="AD145" s="28"/>
      <c r="AE145" s="29"/>
    </row>
    <row r="146" spans="1:31" x14ac:dyDescent="0.2">
      <c r="A146" s="30" t="s">
        <v>275</v>
      </c>
      <c r="B146" s="21" t="s">
        <v>214</v>
      </c>
      <c r="C146" s="22" t="s">
        <v>217</v>
      </c>
      <c r="D146" s="22" t="s">
        <v>387</v>
      </c>
      <c r="E146" s="22" t="s">
        <v>212</v>
      </c>
      <c r="F146" s="22"/>
      <c r="G146" s="22" t="s">
        <v>283</v>
      </c>
      <c r="H146" s="22"/>
      <c r="I146" s="22"/>
      <c r="J146" s="22"/>
      <c r="K146" s="22"/>
      <c r="L146" s="22"/>
      <c r="M146" s="22" t="s">
        <v>213</v>
      </c>
      <c r="N146" s="22"/>
      <c r="O146" s="22"/>
      <c r="P146" s="23"/>
      <c r="Q146" s="79"/>
      <c r="R146" s="29"/>
      <c r="S146" s="86" t="s">
        <v>176</v>
      </c>
      <c r="T146" s="78">
        <v>52900</v>
      </c>
      <c r="U146" s="28">
        <v>52900</v>
      </c>
      <c r="V146" s="28">
        <v>0</v>
      </c>
      <c r="W146" s="28"/>
      <c r="X146" s="28"/>
      <c r="Y146" s="28"/>
      <c r="Z146" s="28"/>
      <c r="AA146" s="28"/>
      <c r="AB146" s="28"/>
      <c r="AC146" s="28"/>
      <c r="AD146" s="28"/>
      <c r="AE146" s="29"/>
    </row>
    <row r="147" spans="1:31" x14ac:dyDescent="0.2">
      <c r="A147" s="30" t="s">
        <v>280</v>
      </c>
      <c r="B147" s="21"/>
      <c r="C147" s="22"/>
      <c r="D147" s="22"/>
      <c r="E147" s="22" t="s">
        <v>212</v>
      </c>
      <c r="F147" s="22"/>
      <c r="G147" s="22" t="s">
        <v>281</v>
      </c>
      <c r="H147" s="22"/>
      <c r="I147" s="22"/>
      <c r="J147" s="22"/>
      <c r="K147" s="22"/>
      <c r="L147" s="22"/>
      <c r="M147" s="22" t="s">
        <v>213</v>
      </c>
      <c r="N147" s="22"/>
      <c r="O147" s="22"/>
      <c r="P147" s="23"/>
      <c r="Q147" s="79"/>
      <c r="R147" s="29"/>
      <c r="S147" s="86" t="s">
        <v>176</v>
      </c>
      <c r="T147" s="78">
        <v>1216760</v>
      </c>
      <c r="U147" s="28">
        <v>1216760</v>
      </c>
      <c r="V147" s="28">
        <v>165057.20000000001</v>
      </c>
      <c r="W147" s="28"/>
      <c r="X147" s="28"/>
      <c r="Y147" s="28"/>
      <c r="Z147" s="28"/>
      <c r="AA147" s="28"/>
      <c r="AB147" s="28"/>
      <c r="AC147" s="28"/>
      <c r="AD147" s="28"/>
      <c r="AE147" s="29"/>
    </row>
    <row r="148" spans="1:31" x14ac:dyDescent="0.2">
      <c r="A148" s="30" t="s">
        <v>268</v>
      </c>
      <c r="B148" s="21"/>
      <c r="C148" s="22"/>
      <c r="D148" s="22"/>
      <c r="E148" s="22" t="s">
        <v>212</v>
      </c>
      <c r="F148" s="22"/>
      <c r="G148" s="22" t="s">
        <v>269</v>
      </c>
      <c r="H148" s="22"/>
      <c r="I148" s="22"/>
      <c r="J148" s="22"/>
      <c r="K148" s="22"/>
      <c r="L148" s="22"/>
      <c r="M148" s="22" t="s">
        <v>213</v>
      </c>
      <c r="N148" s="22"/>
      <c r="O148" s="22"/>
      <c r="P148" s="23"/>
      <c r="Q148" s="79"/>
      <c r="R148" s="29"/>
      <c r="S148" s="86" t="s">
        <v>176</v>
      </c>
      <c r="T148" s="78">
        <v>15877400</v>
      </c>
      <c r="U148" s="28">
        <v>15877400</v>
      </c>
      <c r="V148" s="28">
        <v>3272126.4</v>
      </c>
      <c r="W148" s="28"/>
      <c r="X148" s="28"/>
      <c r="Y148" s="28"/>
      <c r="Z148" s="28"/>
      <c r="AA148" s="28"/>
      <c r="AB148" s="28"/>
      <c r="AC148" s="28"/>
      <c r="AD148" s="28"/>
      <c r="AE148" s="29"/>
    </row>
    <row r="149" spans="1:31" x14ac:dyDescent="0.2">
      <c r="A149" s="30"/>
      <c r="B149" s="21"/>
      <c r="C149" s="22"/>
      <c r="D149" s="22"/>
      <c r="E149" s="22"/>
      <c r="F149" s="22"/>
      <c r="G149" s="22"/>
      <c r="H149" s="22"/>
      <c r="I149" s="22"/>
      <c r="J149" s="22"/>
      <c r="K149" s="22"/>
      <c r="L149" s="22"/>
      <c r="M149" s="22"/>
      <c r="N149" s="22"/>
      <c r="O149" s="22"/>
      <c r="P149" s="23"/>
      <c r="Q149" s="79"/>
      <c r="R149" s="29"/>
      <c r="S149" s="86"/>
      <c r="T149" s="78"/>
      <c r="U149" s="28"/>
      <c r="V149" s="28"/>
      <c r="W149" s="28"/>
      <c r="X149" s="28"/>
      <c r="Y149" s="28"/>
      <c r="Z149" s="28"/>
      <c r="AA149" s="28"/>
      <c r="AB149" s="28"/>
      <c r="AC149" s="28"/>
      <c r="AD149" s="28"/>
      <c r="AE149" s="29"/>
    </row>
    <row r="150" spans="1:31" x14ac:dyDescent="0.2">
      <c r="A150" s="30" t="s">
        <v>268</v>
      </c>
      <c r="B150" s="21" t="s">
        <v>216</v>
      </c>
      <c r="C150" s="22" t="s">
        <v>254</v>
      </c>
      <c r="D150" s="22" t="s">
        <v>256</v>
      </c>
      <c r="E150" s="22" t="s">
        <v>212</v>
      </c>
      <c r="F150" s="22"/>
      <c r="G150" s="22" t="s">
        <v>269</v>
      </c>
      <c r="H150" s="22"/>
      <c r="I150" s="22"/>
      <c r="J150" s="22"/>
      <c r="K150" s="22"/>
      <c r="L150" s="22"/>
      <c r="M150" s="22" t="s">
        <v>213</v>
      </c>
      <c r="N150" s="22"/>
      <c r="O150" s="22"/>
      <c r="P150" s="23"/>
      <c r="Q150" s="79"/>
      <c r="R150" s="29"/>
      <c r="S150" s="86" t="s">
        <v>176</v>
      </c>
      <c r="T150" s="78">
        <v>3641000</v>
      </c>
      <c r="U150" s="28">
        <v>3641000</v>
      </c>
      <c r="V150" s="28">
        <v>926646.6</v>
      </c>
      <c r="W150" s="28"/>
      <c r="X150" s="28"/>
      <c r="Y150" s="28"/>
      <c r="Z150" s="28"/>
      <c r="AA150" s="28"/>
      <c r="AB150" s="28"/>
      <c r="AC150" s="28"/>
      <c r="AD150" s="28"/>
      <c r="AE150" s="29"/>
    </row>
    <row r="151" spans="1:31" x14ac:dyDescent="0.2">
      <c r="A151" s="30"/>
      <c r="B151" s="21" t="s">
        <v>216</v>
      </c>
      <c r="C151" s="22" t="s">
        <v>258</v>
      </c>
      <c r="D151" s="22" t="s">
        <v>254</v>
      </c>
      <c r="E151" s="22" t="s">
        <v>212</v>
      </c>
      <c r="F151" s="22"/>
      <c r="G151" s="22" t="s">
        <v>269</v>
      </c>
      <c r="H151" s="22"/>
      <c r="I151" s="22"/>
      <c r="J151" s="22"/>
      <c r="K151" s="22"/>
      <c r="L151" s="22"/>
      <c r="M151" s="22" t="s">
        <v>213</v>
      </c>
      <c r="N151" s="22"/>
      <c r="O151" s="22"/>
      <c r="P151" s="23"/>
      <c r="Q151" s="79"/>
      <c r="R151" s="29"/>
      <c r="S151" s="86" t="s">
        <v>176</v>
      </c>
      <c r="T151" s="78">
        <v>86950</v>
      </c>
      <c r="U151" s="28">
        <v>86950</v>
      </c>
      <c r="V151" s="28">
        <v>18905.48</v>
      </c>
      <c r="W151" s="28"/>
      <c r="X151" s="28"/>
      <c r="Y151" s="28"/>
      <c r="Z151" s="28"/>
      <c r="AA151" s="28"/>
      <c r="AB151" s="28"/>
      <c r="AC151" s="28"/>
      <c r="AD151" s="28"/>
      <c r="AE151" s="29"/>
    </row>
    <row r="152" spans="1:31" x14ac:dyDescent="0.2">
      <c r="A152" s="30"/>
      <c r="B152" s="21" t="s">
        <v>214</v>
      </c>
      <c r="C152" s="22" t="s">
        <v>215</v>
      </c>
      <c r="D152" s="22"/>
      <c r="E152" s="22" t="s">
        <v>212</v>
      </c>
      <c r="F152" s="22"/>
      <c r="G152" s="22" t="s">
        <v>269</v>
      </c>
      <c r="H152" s="22"/>
      <c r="I152" s="22"/>
      <c r="J152" s="22"/>
      <c r="K152" s="22"/>
      <c r="L152" s="22"/>
      <c r="M152" s="22" t="s">
        <v>213</v>
      </c>
      <c r="N152" s="22"/>
      <c r="O152" s="22"/>
      <c r="P152" s="23"/>
      <c r="Q152" s="79"/>
      <c r="R152" s="29"/>
      <c r="S152" s="86" t="s">
        <v>176</v>
      </c>
      <c r="T152" s="78">
        <v>11971390</v>
      </c>
      <c r="U152" s="28">
        <v>11971390</v>
      </c>
      <c r="V152" s="28">
        <v>2286007.5499999998</v>
      </c>
      <c r="W152" s="28"/>
      <c r="X152" s="28"/>
      <c r="Y152" s="28"/>
      <c r="Z152" s="28"/>
      <c r="AA152" s="28"/>
      <c r="AB152" s="28"/>
      <c r="AC152" s="28"/>
      <c r="AD152" s="28"/>
      <c r="AE152" s="29"/>
    </row>
    <row r="153" spans="1:31" x14ac:dyDescent="0.2">
      <c r="A153" s="30"/>
      <c r="B153" s="21"/>
      <c r="C153" s="22"/>
      <c r="D153" s="22"/>
      <c r="E153" s="22"/>
      <c r="F153" s="22"/>
      <c r="G153" s="22"/>
      <c r="H153" s="22"/>
      <c r="I153" s="22"/>
      <c r="J153" s="22"/>
      <c r="K153" s="22"/>
      <c r="L153" s="22"/>
      <c r="M153" s="22"/>
      <c r="N153" s="22"/>
      <c r="O153" s="22"/>
      <c r="P153" s="23"/>
      <c r="Q153" s="79"/>
      <c r="R153" s="29"/>
      <c r="S153" s="86"/>
      <c r="T153" s="78"/>
      <c r="U153" s="28"/>
      <c r="V153" s="28"/>
      <c r="W153" s="28"/>
      <c r="X153" s="28"/>
      <c r="Y153" s="28"/>
      <c r="Z153" s="28"/>
      <c r="AA153" s="28"/>
      <c r="AB153" s="28"/>
      <c r="AC153" s="28"/>
      <c r="AD153" s="28"/>
      <c r="AE153" s="29"/>
    </row>
    <row r="154" spans="1:31" x14ac:dyDescent="0.2">
      <c r="A154" s="30" t="s">
        <v>392</v>
      </c>
      <c r="B154" s="21" t="s">
        <v>216</v>
      </c>
      <c r="C154" s="22" t="s">
        <v>254</v>
      </c>
      <c r="D154" s="22" t="s">
        <v>263</v>
      </c>
      <c r="E154" s="22" t="s">
        <v>212</v>
      </c>
      <c r="F154" s="22"/>
      <c r="H154" s="22"/>
      <c r="I154" s="22" t="s">
        <v>393</v>
      </c>
      <c r="J154" s="22"/>
      <c r="K154" s="22"/>
      <c r="L154" s="22"/>
      <c r="M154" s="22"/>
      <c r="N154" s="22"/>
      <c r="O154" s="22"/>
      <c r="P154" s="23"/>
      <c r="Q154" s="79"/>
      <c r="R154" s="29"/>
      <c r="S154" s="86" t="s">
        <v>176</v>
      </c>
      <c r="T154" s="78">
        <v>1918760</v>
      </c>
      <c r="U154" s="28">
        <v>1918760</v>
      </c>
      <c r="V154" s="28">
        <v>135393.59</v>
      </c>
      <c r="W154" s="28"/>
      <c r="X154" s="28"/>
      <c r="Y154" s="28"/>
      <c r="Z154" s="28"/>
      <c r="AA154" s="28"/>
      <c r="AB154" s="28"/>
      <c r="AC154" s="28"/>
      <c r="AD154" s="28"/>
      <c r="AE154" s="29"/>
    </row>
    <row r="155" spans="1:31" x14ac:dyDescent="0.2">
      <c r="A155" s="30"/>
      <c r="B155" s="21"/>
      <c r="C155" s="22"/>
      <c r="D155" s="22"/>
      <c r="E155" s="22"/>
      <c r="F155" s="22"/>
      <c r="G155" s="22"/>
      <c r="H155" s="22"/>
      <c r="I155" s="22"/>
      <c r="J155" s="22"/>
      <c r="K155" s="22"/>
      <c r="L155" s="22"/>
      <c r="M155" s="22"/>
      <c r="N155" s="22"/>
      <c r="O155" s="22"/>
      <c r="P155" s="23"/>
      <c r="Q155" s="79"/>
      <c r="R155" s="29"/>
      <c r="S155" s="86"/>
      <c r="T155" s="78"/>
      <c r="U155" s="28"/>
      <c r="V155" s="28"/>
      <c r="W155" s="28"/>
      <c r="X155" s="28"/>
      <c r="Y155" s="28"/>
      <c r="Z155" s="28"/>
      <c r="AA155" s="28"/>
      <c r="AB155" s="28"/>
      <c r="AC155" s="28"/>
      <c r="AD155" s="28"/>
      <c r="AE155" s="29"/>
    </row>
    <row r="156" spans="1:31" x14ac:dyDescent="0.2">
      <c r="A156" s="30"/>
      <c r="B156" s="21"/>
      <c r="C156" s="22"/>
      <c r="D156" s="22"/>
      <c r="E156" s="22"/>
      <c r="F156" s="22"/>
      <c r="G156" s="22"/>
      <c r="H156" s="22"/>
      <c r="I156" s="22"/>
      <c r="J156" s="22"/>
      <c r="K156" s="22"/>
      <c r="L156" s="22"/>
      <c r="M156" s="22"/>
      <c r="N156" s="22"/>
      <c r="O156" s="22"/>
      <c r="P156" s="23"/>
      <c r="Q156" s="79"/>
      <c r="R156" s="29"/>
      <c r="S156" s="86"/>
      <c r="T156" s="78"/>
      <c r="U156" s="28"/>
      <c r="V156" s="28"/>
      <c r="W156" s="28"/>
      <c r="X156" s="28"/>
      <c r="Y156" s="28"/>
      <c r="Z156" s="28"/>
      <c r="AA156" s="28"/>
      <c r="AB156" s="28"/>
      <c r="AC156" s="28"/>
      <c r="AD156" s="28"/>
      <c r="AE156" s="29"/>
    </row>
    <row r="157" spans="1:31" x14ac:dyDescent="0.2">
      <c r="A157" s="30"/>
      <c r="B157" s="21"/>
      <c r="C157" s="22"/>
      <c r="D157" s="22"/>
      <c r="E157" s="22"/>
      <c r="F157" s="22"/>
      <c r="G157" s="22"/>
      <c r="H157" s="22"/>
      <c r="I157" s="22"/>
      <c r="J157" s="22"/>
      <c r="K157" s="22"/>
      <c r="L157" s="22"/>
      <c r="M157" s="22"/>
      <c r="N157" s="22"/>
      <c r="O157" s="22"/>
      <c r="P157" s="23"/>
      <c r="Q157" s="79"/>
      <c r="R157" s="29"/>
      <c r="S157" s="86"/>
      <c r="T157" s="78"/>
      <c r="U157" s="28"/>
      <c r="V157" s="28"/>
      <c r="W157" s="28"/>
      <c r="X157" s="28"/>
      <c r="Y157" s="28"/>
      <c r="Z157" s="28"/>
      <c r="AA157" s="28"/>
      <c r="AB157" s="28"/>
      <c r="AC157" s="28"/>
      <c r="AD157" s="28"/>
      <c r="AE157" s="29"/>
    </row>
    <row r="158" spans="1:31" x14ac:dyDescent="0.2">
      <c r="A158" s="30"/>
      <c r="B158" s="21"/>
      <c r="C158" s="22"/>
      <c r="D158" s="22"/>
      <c r="E158" s="22"/>
      <c r="F158" s="22"/>
      <c r="G158" s="22"/>
      <c r="H158" s="22"/>
      <c r="I158" s="22"/>
      <c r="J158" s="22"/>
      <c r="K158" s="22"/>
      <c r="L158" s="22"/>
      <c r="M158" s="22"/>
      <c r="N158" s="22"/>
      <c r="O158" s="22"/>
      <c r="P158" s="23"/>
      <c r="Q158" s="79"/>
      <c r="R158" s="29"/>
      <c r="S158" s="86"/>
      <c r="T158" s="78"/>
      <c r="U158" s="28"/>
      <c r="V158" s="28"/>
      <c r="W158" s="28"/>
      <c r="X158" s="28"/>
      <c r="Y158" s="28"/>
      <c r="Z158" s="28"/>
      <c r="AA158" s="28"/>
      <c r="AB158" s="28"/>
      <c r="AC158" s="28"/>
      <c r="AD158" s="28"/>
      <c r="AE158" s="29"/>
    </row>
    <row r="159" spans="1:31" x14ac:dyDescent="0.2">
      <c r="A159" s="30"/>
      <c r="B159" s="21"/>
      <c r="C159" s="22"/>
      <c r="D159" s="22"/>
      <c r="E159" s="22"/>
      <c r="F159" s="22"/>
      <c r="G159" s="22"/>
      <c r="H159" s="22"/>
      <c r="I159" s="22"/>
      <c r="J159" s="22"/>
      <c r="K159" s="22"/>
      <c r="L159" s="22"/>
      <c r="M159" s="22"/>
      <c r="N159" s="22"/>
      <c r="O159" s="22"/>
      <c r="P159" s="23"/>
      <c r="Q159" s="79"/>
      <c r="R159" s="29"/>
      <c r="S159" s="86"/>
      <c r="T159" s="78"/>
      <c r="U159" s="28"/>
      <c r="V159" s="28"/>
      <c r="W159" s="28"/>
      <c r="X159" s="28"/>
      <c r="Y159" s="28"/>
      <c r="Z159" s="28"/>
      <c r="AA159" s="28"/>
      <c r="AB159" s="28"/>
      <c r="AC159" s="28"/>
      <c r="AD159" s="28"/>
      <c r="AE159" s="29"/>
    </row>
    <row r="160" spans="1:31" x14ac:dyDescent="0.2">
      <c r="A160" s="30"/>
      <c r="B160" s="21"/>
      <c r="C160" s="22"/>
      <c r="D160" s="22"/>
      <c r="E160" s="22"/>
      <c r="F160" s="22"/>
      <c r="G160" s="22"/>
      <c r="H160" s="22"/>
      <c r="I160" s="22"/>
      <c r="J160" s="22"/>
      <c r="K160" s="22"/>
      <c r="L160" s="22"/>
      <c r="M160" s="22"/>
      <c r="N160" s="22"/>
      <c r="O160" s="22"/>
      <c r="P160" s="23"/>
      <c r="Q160" s="79"/>
      <c r="R160" s="29"/>
      <c r="S160" s="86"/>
      <c r="T160" s="78"/>
      <c r="U160" s="28"/>
      <c r="V160" s="28"/>
      <c r="W160" s="28"/>
      <c r="X160" s="28"/>
      <c r="Y160" s="28"/>
      <c r="Z160" s="28"/>
      <c r="AA160" s="28"/>
      <c r="AB160" s="28"/>
      <c r="AC160" s="28"/>
      <c r="AD160" s="28"/>
      <c r="AE160" s="29"/>
    </row>
    <row r="161" spans="1:31" x14ac:dyDescent="0.2">
      <c r="A161" s="30"/>
      <c r="B161" s="21"/>
      <c r="C161" s="22"/>
      <c r="D161" s="22"/>
      <c r="E161" s="22"/>
      <c r="F161" s="22"/>
      <c r="G161" s="22"/>
      <c r="H161" s="22"/>
      <c r="I161" s="22"/>
      <c r="J161" s="22"/>
      <c r="K161" s="22"/>
      <c r="L161" s="22"/>
      <c r="M161" s="22"/>
      <c r="N161" s="22"/>
      <c r="O161" s="22"/>
      <c r="P161" s="23"/>
      <c r="Q161" s="79"/>
      <c r="R161" s="29"/>
      <c r="S161" s="86"/>
      <c r="T161" s="78"/>
      <c r="U161" s="28"/>
      <c r="V161" s="28"/>
      <c r="W161" s="28"/>
      <c r="X161" s="28"/>
      <c r="Y161" s="28"/>
      <c r="Z161" s="28"/>
      <c r="AA161" s="28"/>
      <c r="AB161" s="28"/>
      <c r="AC161" s="28"/>
      <c r="AD161" s="28"/>
      <c r="AE161" s="29"/>
    </row>
    <row r="162" spans="1:31" x14ac:dyDescent="0.2">
      <c r="A162" s="30"/>
      <c r="B162" s="21"/>
      <c r="C162" s="22"/>
      <c r="D162" s="22"/>
      <c r="E162" s="22"/>
      <c r="F162" s="22"/>
      <c r="G162" s="22"/>
      <c r="H162" s="22"/>
      <c r="I162" s="22"/>
      <c r="J162" s="22"/>
      <c r="K162" s="22"/>
      <c r="L162" s="22"/>
      <c r="M162" s="22"/>
      <c r="N162" s="22"/>
      <c r="O162" s="22"/>
      <c r="P162" s="23"/>
      <c r="Q162" s="79"/>
      <c r="R162" s="29"/>
      <c r="S162" s="86"/>
      <c r="T162" s="78"/>
      <c r="U162" s="28"/>
      <c r="V162" s="28"/>
      <c r="W162" s="28"/>
      <c r="X162" s="28"/>
      <c r="Y162" s="28"/>
      <c r="Z162" s="28"/>
      <c r="AA162" s="28"/>
      <c r="AB162" s="28"/>
      <c r="AC162" s="28"/>
      <c r="AD162" s="28"/>
      <c r="AE162" s="29"/>
    </row>
    <row r="163" spans="1:31" x14ac:dyDescent="0.2">
      <c r="A163" s="30"/>
      <c r="B163" s="21"/>
      <c r="C163" s="22"/>
      <c r="D163" s="22"/>
      <c r="E163" s="22"/>
      <c r="F163" s="22"/>
      <c r="G163" s="22"/>
      <c r="H163" s="22"/>
      <c r="I163" s="22"/>
      <c r="J163" s="22"/>
      <c r="K163" s="22"/>
      <c r="L163" s="22"/>
      <c r="M163" s="22"/>
      <c r="N163" s="22"/>
      <c r="O163" s="22"/>
      <c r="P163" s="23"/>
      <c r="Q163" s="79"/>
      <c r="R163" s="29"/>
      <c r="S163" s="86"/>
      <c r="T163" s="78"/>
      <c r="U163" s="28"/>
      <c r="V163" s="28"/>
      <c r="W163" s="28"/>
      <c r="X163" s="28"/>
      <c r="Y163" s="28"/>
      <c r="Z163" s="28"/>
      <c r="AA163" s="28"/>
      <c r="AB163" s="28"/>
      <c r="AC163" s="28"/>
      <c r="AD163" s="28"/>
      <c r="AE163" s="29"/>
    </row>
    <row r="164" spans="1:31" x14ac:dyDescent="0.2">
      <c r="A164" s="30"/>
      <c r="B164" s="21"/>
      <c r="C164" s="22"/>
      <c r="D164" s="22"/>
      <c r="E164" s="22"/>
      <c r="F164" s="22"/>
      <c r="G164" s="22"/>
      <c r="H164" s="22"/>
      <c r="I164" s="22"/>
      <c r="J164" s="22"/>
      <c r="K164" s="22"/>
      <c r="L164" s="22"/>
      <c r="M164" s="22"/>
      <c r="N164" s="22"/>
      <c r="O164" s="22"/>
      <c r="P164" s="23"/>
      <c r="Q164" s="79"/>
      <c r="R164" s="29"/>
      <c r="S164" s="86"/>
      <c r="T164" s="78"/>
      <c r="U164" s="28"/>
      <c r="V164" s="28"/>
      <c r="W164" s="28"/>
      <c r="X164" s="28"/>
      <c r="Y164" s="28"/>
      <c r="Z164" s="28"/>
      <c r="AA164" s="28"/>
      <c r="AB164" s="28"/>
      <c r="AC164" s="28"/>
      <c r="AD164" s="28"/>
      <c r="AE164" s="29"/>
    </row>
    <row r="165" spans="1:31" x14ac:dyDescent="0.2">
      <c r="A165" s="30"/>
      <c r="B165" s="21"/>
      <c r="C165" s="22"/>
      <c r="D165" s="22"/>
      <c r="E165" s="22"/>
      <c r="F165" s="22"/>
      <c r="G165" s="22"/>
      <c r="H165" s="22"/>
      <c r="I165" s="22"/>
      <c r="J165" s="22"/>
      <c r="K165" s="22"/>
      <c r="L165" s="22"/>
      <c r="M165" s="22"/>
      <c r="N165" s="22"/>
      <c r="O165" s="22"/>
      <c r="P165" s="23"/>
      <c r="Q165" s="79"/>
      <c r="R165" s="29"/>
      <c r="S165" s="86"/>
      <c r="T165" s="78"/>
      <c r="U165" s="28"/>
      <c r="V165" s="28"/>
      <c r="W165" s="28"/>
      <c r="X165" s="28"/>
      <c r="Y165" s="28"/>
      <c r="Z165" s="28"/>
      <c r="AA165" s="28"/>
      <c r="AB165" s="28"/>
      <c r="AC165" s="28"/>
      <c r="AD165" s="28"/>
      <c r="AE165" s="29"/>
    </row>
    <row r="166" spans="1:31" x14ac:dyDescent="0.2">
      <c r="A166" s="30"/>
      <c r="B166" s="21"/>
      <c r="C166" s="22"/>
      <c r="D166" s="22"/>
      <c r="E166" s="22"/>
      <c r="F166" s="22"/>
      <c r="G166" s="22"/>
      <c r="H166" s="22"/>
      <c r="I166" s="22"/>
      <c r="J166" s="22"/>
      <c r="K166" s="22"/>
      <c r="L166" s="22"/>
      <c r="M166" s="22"/>
      <c r="N166" s="22"/>
      <c r="O166" s="22"/>
      <c r="P166" s="23"/>
      <c r="Q166" s="79"/>
      <c r="R166" s="29"/>
      <c r="S166" s="86"/>
      <c r="T166" s="78"/>
      <c r="U166" s="28"/>
      <c r="V166" s="28"/>
      <c r="W166" s="28"/>
      <c r="X166" s="28"/>
      <c r="Y166" s="28"/>
      <c r="Z166" s="28"/>
      <c r="AA166" s="28"/>
      <c r="AB166" s="28"/>
      <c r="AC166" s="28"/>
      <c r="AD166" s="28"/>
      <c r="AE166" s="29"/>
    </row>
    <row r="167" spans="1:31" x14ac:dyDescent="0.2">
      <c r="A167" s="30"/>
      <c r="B167" s="21"/>
      <c r="C167" s="22"/>
      <c r="D167" s="22"/>
      <c r="E167" s="22"/>
      <c r="F167" s="22"/>
      <c r="G167" s="22"/>
      <c r="H167" s="22"/>
      <c r="I167" s="22"/>
      <c r="J167" s="22"/>
      <c r="K167" s="22"/>
      <c r="L167" s="22"/>
      <c r="M167" s="22"/>
      <c r="N167" s="22"/>
      <c r="O167" s="22"/>
      <c r="P167" s="23"/>
      <c r="Q167" s="79"/>
      <c r="R167" s="29"/>
      <c r="S167" s="86"/>
      <c r="T167" s="78"/>
      <c r="U167" s="28"/>
      <c r="V167" s="28"/>
      <c r="W167" s="28"/>
      <c r="X167" s="28"/>
      <c r="Y167" s="28"/>
      <c r="Z167" s="28"/>
      <c r="AA167" s="28"/>
      <c r="AB167" s="28"/>
      <c r="AC167" s="28"/>
      <c r="AD167" s="28"/>
      <c r="AE167" s="29"/>
    </row>
    <row r="168" spans="1:31" x14ac:dyDescent="0.2">
      <c r="A168" s="30"/>
      <c r="B168" s="21"/>
      <c r="C168" s="22"/>
      <c r="D168" s="22"/>
      <c r="E168" s="22"/>
      <c r="F168" s="22"/>
      <c r="G168" s="22"/>
      <c r="H168" s="22"/>
      <c r="I168" s="22"/>
      <c r="J168" s="22"/>
      <c r="K168" s="22"/>
      <c r="L168" s="22"/>
      <c r="M168" s="22"/>
      <c r="N168" s="22"/>
      <c r="O168" s="22"/>
      <c r="P168" s="23"/>
      <c r="Q168" s="79"/>
      <c r="R168" s="29"/>
      <c r="S168" s="86"/>
      <c r="T168" s="78"/>
      <c r="U168" s="28"/>
      <c r="V168" s="28"/>
      <c r="W168" s="28"/>
      <c r="X168" s="28"/>
      <c r="Y168" s="28"/>
      <c r="Z168" s="28"/>
      <c r="AA168" s="28"/>
      <c r="AB168" s="28"/>
      <c r="AC168" s="28"/>
      <c r="AD168" s="28"/>
      <c r="AE168" s="29"/>
    </row>
    <row r="169" spans="1:31" x14ac:dyDescent="0.2">
      <c r="A169" s="30"/>
      <c r="B169" s="21"/>
      <c r="C169" s="22"/>
      <c r="D169" s="22"/>
      <c r="E169" s="22"/>
      <c r="F169" s="22"/>
      <c r="G169" s="22"/>
      <c r="H169" s="22"/>
      <c r="I169" s="22"/>
      <c r="J169" s="22"/>
      <c r="K169" s="22"/>
      <c r="L169" s="22"/>
      <c r="M169" s="22"/>
      <c r="N169" s="22"/>
      <c r="O169" s="22"/>
      <c r="P169" s="23"/>
      <c r="Q169" s="79"/>
      <c r="R169" s="29"/>
      <c r="S169" s="86"/>
      <c r="T169" s="78"/>
      <c r="U169" s="28"/>
      <c r="V169" s="28"/>
      <c r="W169" s="28"/>
      <c r="X169" s="28"/>
      <c r="Y169" s="28"/>
      <c r="Z169" s="28"/>
      <c r="AA169" s="28"/>
      <c r="AB169" s="28"/>
      <c r="AC169" s="28"/>
      <c r="AD169" s="28"/>
      <c r="AE169" s="29"/>
    </row>
    <row r="170" spans="1:31" x14ac:dyDescent="0.2">
      <c r="A170" s="30"/>
      <c r="B170" s="21"/>
      <c r="C170" s="22"/>
      <c r="D170" s="22"/>
      <c r="E170" s="22"/>
      <c r="F170" s="22"/>
      <c r="G170" s="22"/>
      <c r="H170" s="22"/>
      <c r="I170" s="22"/>
      <c r="J170" s="22"/>
      <c r="K170" s="22"/>
      <c r="L170" s="22"/>
      <c r="M170" s="22"/>
      <c r="N170" s="22"/>
      <c r="O170" s="22"/>
      <c r="P170" s="23"/>
      <c r="Q170" s="79"/>
      <c r="R170" s="29"/>
      <c r="S170" s="86"/>
      <c r="T170" s="78"/>
      <c r="U170" s="28"/>
      <c r="V170" s="28"/>
      <c r="W170" s="28"/>
      <c r="X170" s="28"/>
      <c r="Y170" s="28"/>
      <c r="Z170" s="28"/>
      <c r="AA170" s="28"/>
      <c r="AB170" s="28"/>
      <c r="AC170" s="28"/>
      <c r="AD170" s="28"/>
      <c r="AE170" s="29"/>
    </row>
    <row r="171" spans="1:31" x14ac:dyDescent="0.2">
      <c r="A171" s="30"/>
      <c r="B171" s="21"/>
      <c r="C171" s="22"/>
      <c r="D171" s="22"/>
      <c r="E171" s="22"/>
      <c r="F171" s="22"/>
      <c r="G171" s="22"/>
      <c r="H171" s="22"/>
      <c r="I171" s="22"/>
      <c r="J171" s="22"/>
      <c r="K171" s="22"/>
      <c r="L171" s="22"/>
      <c r="M171" s="22"/>
      <c r="N171" s="22"/>
      <c r="O171" s="22"/>
      <c r="P171" s="23"/>
      <c r="Q171" s="79"/>
      <c r="R171" s="29"/>
      <c r="S171" s="86"/>
      <c r="T171" s="78"/>
      <c r="U171" s="28"/>
      <c r="V171" s="28"/>
      <c r="W171" s="28"/>
      <c r="X171" s="28"/>
      <c r="Y171" s="28"/>
      <c r="Z171" s="28"/>
      <c r="AA171" s="28"/>
      <c r="AB171" s="28"/>
      <c r="AC171" s="28"/>
      <c r="AD171" s="28"/>
      <c r="AE171" s="29"/>
    </row>
    <row r="172" spans="1:31" x14ac:dyDescent="0.2">
      <c r="A172" s="30"/>
      <c r="B172" s="21"/>
      <c r="C172" s="22"/>
      <c r="D172" s="22"/>
      <c r="E172" s="22"/>
      <c r="F172" s="22"/>
      <c r="G172" s="22"/>
      <c r="H172" s="22"/>
      <c r="I172" s="22"/>
      <c r="J172" s="22"/>
      <c r="K172" s="22"/>
      <c r="L172" s="22"/>
      <c r="M172" s="22"/>
      <c r="N172" s="22"/>
      <c r="O172" s="22"/>
      <c r="P172" s="23"/>
      <c r="Q172" s="79"/>
      <c r="R172" s="29"/>
      <c r="S172" s="86"/>
      <c r="T172" s="78"/>
      <c r="U172" s="28"/>
      <c r="V172" s="28"/>
      <c r="W172" s="28"/>
      <c r="X172" s="28"/>
      <c r="Y172" s="28"/>
      <c r="Z172" s="28"/>
      <c r="AA172" s="28"/>
      <c r="AB172" s="28"/>
      <c r="AC172" s="28"/>
      <c r="AD172" s="28"/>
      <c r="AE172" s="29"/>
    </row>
    <row r="173" spans="1:31" x14ac:dyDescent="0.2">
      <c r="A173" s="30"/>
      <c r="B173" s="21"/>
      <c r="C173" s="22"/>
      <c r="D173" s="22"/>
      <c r="E173" s="22"/>
      <c r="F173" s="22"/>
      <c r="G173" s="22"/>
      <c r="H173" s="22"/>
      <c r="I173" s="22"/>
      <c r="J173" s="22"/>
      <c r="K173" s="22"/>
      <c r="L173" s="22"/>
      <c r="M173" s="22"/>
      <c r="N173" s="22"/>
      <c r="O173" s="22"/>
      <c r="P173" s="23"/>
      <c r="Q173" s="79"/>
      <c r="R173" s="29"/>
      <c r="S173" s="86"/>
      <c r="T173" s="78"/>
      <c r="U173" s="28"/>
      <c r="V173" s="28"/>
      <c r="W173" s="28"/>
      <c r="X173" s="28"/>
      <c r="Y173" s="28"/>
      <c r="Z173" s="28"/>
      <c r="AA173" s="28"/>
      <c r="AB173" s="28"/>
      <c r="AC173" s="28"/>
      <c r="AD173" s="28"/>
      <c r="AE173" s="29"/>
    </row>
    <row r="174" spans="1:31" x14ac:dyDescent="0.2">
      <c r="A174" s="30"/>
      <c r="B174" s="21"/>
      <c r="C174" s="22"/>
      <c r="D174" s="22"/>
      <c r="E174" s="22"/>
      <c r="F174" s="22"/>
      <c r="G174" s="22"/>
      <c r="H174" s="22"/>
      <c r="I174" s="22"/>
      <c r="J174" s="22"/>
      <c r="K174" s="22"/>
      <c r="L174" s="22"/>
      <c r="M174" s="22"/>
      <c r="N174" s="22"/>
      <c r="O174" s="22"/>
      <c r="P174" s="23"/>
      <c r="Q174" s="79"/>
      <c r="R174" s="29"/>
      <c r="S174" s="86"/>
      <c r="T174" s="78"/>
      <c r="U174" s="28"/>
      <c r="V174" s="28"/>
      <c r="W174" s="28"/>
      <c r="X174" s="28"/>
      <c r="Y174" s="28"/>
      <c r="Z174" s="28"/>
      <c r="AA174" s="28"/>
      <c r="AB174" s="28"/>
      <c r="AC174" s="28"/>
      <c r="AD174" s="28"/>
      <c r="AE174" s="29"/>
    </row>
    <row r="175" spans="1:31" x14ac:dyDescent="0.2">
      <c r="A175" s="30"/>
      <c r="B175" s="21"/>
      <c r="C175" s="22"/>
      <c r="D175" s="22"/>
      <c r="E175" s="22"/>
      <c r="F175" s="22"/>
      <c r="G175" s="22"/>
      <c r="H175" s="22"/>
      <c r="I175" s="22"/>
      <c r="J175" s="22"/>
      <c r="K175" s="22"/>
      <c r="L175" s="22"/>
      <c r="M175" s="22"/>
      <c r="N175" s="22"/>
      <c r="O175" s="22"/>
      <c r="P175" s="23"/>
      <c r="Q175" s="79"/>
      <c r="R175" s="29"/>
      <c r="S175" s="86"/>
      <c r="T175" s="78"/>
      <c r="U175" s="28"/>
      <c r="V175" s="28"/>
      <c r="W175" s="28"/>
      <c r="X175" s="28"/>
      <c r="Y175" s="28"/>
      <c r="Z175" s="28"/>
      <c r="AA175" s="28"/>
      <c r="AB175" s="28"/>
      <c r="AC175" s="28"/>
      <c r="AD175" s="28"/>
      <c r="AE175" s="29"/>
    </row>
    <row r="176" spans="1:31" x14ac:dyDescent="0.2">
      <c r="A176" s="30"/>
      <c r="B176" s="21"/>
      <c r="C176" s="22"/>
      <c r="D176" s="22"/>
      <c r="E176" s="22"/>
      <c r="F176" s="22"/>
      <c r="G176" s="22"/>
      <c r="H176" s="22"/>
      <c r="I176" s="22"/>
      <c r="J176" s="22"/>
      <c r="K176" s="22"/>
      <c r="L176" s="22"/>
      <c r="M176" s="22"/>
      <c r="N176" s="22"/>
      <c r="O176" s="22"/>
      <c r="P176" s="23"/>
      <c r="Q176" s="79"/>
      <c r="R176" s="29"/>
      <c r="S176" s="86"/>
      <c r="T176" s="78"/>
      <c r="U176" s="28"/>
      <c r="V176" s="28"/>
      <c r="W176" s="28"/>
      <c r="X176" s="28"/>
      <c r="Y176" s="28"/>
      <c r="Z176" s="28"/>
      <c r="AA176" s="28"/>
      <c r="AB176" s="28"/>
      <c r="AC176" s="28"/>
      <c r="AD176" s="28"/>
      <c r="AE176" s="29"/>
    </row>
    <row r="177" spans="1:31" x14ac:dyDescent="0.2">
      <c r="A177" s="30"/>
      <c r="B177" s="21"/>
      <c r="C177" s="22"/>
      <c r="D177" s="22"/>
      <c r="E177" s="22"/>
      <c r="F177" s="22"/>
      <c r="G177" s="22"/>
      <c r="H177" s="22"/>
      <c r="I177" s="22"/>
      <c r="J177" s="22"/>
      <c r="K177" s="22"/>
      <c r="L177" s="22"/>
      <c r="M177" s="22"/>
      <c r="N177" s="22"/>
      <c r="O177" s="22"/>
      <c r="P177" s="23"/>
      <c r="Q177" s="79"/>
      <c r="R177" s="29"/>
      <c r="S177" s="86"/>
      <c r="T177" s="78"/>
      <c r="U177" s="28"/>
      <c r="V177" s="28"/>
      <c r="W177" s="28"/>
      <c r="X177" s="28"/>
      <c r="Y177" s="28"/>
      <c r="Z177" s="28"/>
      <c r="AA177" s="28"/>
      <c r="AB177" s="28"/>
      <c r="AC177" s="28"/>
      <c r="AD177" s="28"/>
      <c r="AE177" s="29"/>
    </row>
    <row r="178" spans="1:31" x14ac:dyDescent="0.2">
      <c r="A178" s="30"/>
      <c r="B178" s="21"/>
      <c r="C178" s="22"/>
      <c r="D178" s="22"/>
      <c r="E178" s="22"/>
      <c r="F178" s="22"/>
      <c r="G178" s="22"/>
      <c r="H178" s="22"/>
      <c r="I178" s="22"/>
      <c r="J178" s="22"/>
      <c r="K178" s="22"/>
      <c r="L178" s="22"/>
      <c r="M178" s="22"/>
      <c r="N178" s="22"/>
      <c r="O178" s="22"/>
      <c r="P178" s="23"/>
      <c r="Q178" s="79"/>
      <c r="R178" s="29"/>
      <c r="S178" s="86"/>
      <c r="T178" s="78"/>
      <c r="U178" s="28"/>
      <c r="V178" s="28"/>
      <c r="W178" s="28"/>
      <c r="X178" s="28"/>
      <c r="Y178" s="28"/>
      <c r="Z178" s="28"/>
      <c r="AA178" s="28"/>
      <c r="AB178" s="28"/>
      <c r="AC178" s="28"/>
      <c r="AD178" s="28"/>
      <c r="AE178" s="29"/>
    </row>
    <row r="179" spans="1:31" x14ac:dyDescent="0.2">
      <c r="A179" s="30"/>
      <c r="B179" s="21"/>
      <c r="C179" s="22"/>
      <c r="D179" s="22"/>
      <c r="E179" s="22"/>
      <c r="F179" s="22"/>
      <c r="G179" s="22"/>
      <c r="H179" s="22"/>
      <c r="I179" s="22"/>
      <c r="J179" s="22"/>
      <c r="K179" s="22"/>
      <c r="L179" s="22"/>
      <c r="M179" s="22"/>
      <c r="N179" s="22"/>
      <c r="O179" s="22"/>
      <c r="P179" s="23"/>
      <c r="Q179" s="79"/>
      <c r="R179" s="29"/>
      <c r="S179" s="86"/>
      <c r="T179" s="78"/>
      <c r="U179" s="28"/>
      <c r="V179" s="28"/>
      <c r="W179" s="28"/>
      <c r="X179" s="28"/>
      <c r="Y179" s="28"/>
      <c r="Z179" s="28"/>
      <c r="AA179" s="28"/>
      <c r="AB179" s="28"/>
      <c r="AC179" s="28"/>
      <c r="AD179" s="28"/>
      <c r="AE179" s="29"/>
    </row>
    <row r="180" spans="1:31" x14ac:dyDescent="0.2">
      <c r="A180" s="30"/>
      <c r="B180" s="21"/>
      <c r="C180" s="22"/>
      <c r="D180" s="22"/>
      <c r="E180" s="22"/>
      <c r="F180" s="22"/>
      <c r="G180" s="22"/>
      <c r="H180" s="22"/>
      <c r="I180" s="22"/>
      <c r="J180" s="22"/>
      <c r="K180" s="22"/>
      <c r="L180" s="22"/>
      <c r="M180" s="22"/>
      <c r="N180" s="22"/>
      <c r="O180" s="22"/>
      <c r="P180" s="23"/>
      <c r="Q180" s="79"/>
      <c r="R180" s="29"/>
      <c r="S180" s="86"/>
      <c r="T180" s="78"/>
      <c r="U180" s="28"/>
      <c r="V180" s="28"/>
      <c r="W180" s="28"/>
      <c r="X180" s="28"/>
      <c r="Y180" s="28"/>
      <c r="Z180" s="28"/>
      <c r="AA180" s="28"/>
      <c r="AB180" s="28"/>
      <c r="AC180" s="28"/>
      <c r="AD180" s="28"/>
      <c r="AE180" s="29"/>
    </row>
    <row r="181" spans="1:31" x14ac:dyDescent="0.2">
      <c r="A181" s="30"/>
      <c r="B181" s="21"/>
      <c r="C181" s="22"/>
      <c r="D181" s="22"/>
      <c r="E181" s="22"/>
      <c r="F181" s="22"/>
      <c r="G181" s="22"/>
      <c r="H181" s="22"/>
      <c r="I181" s="22"/>
      <c r="J181" s="22"/>
      <c r="K181" s="22"/>
      <c r="L181" s="22"/>
      <c r="M181" s="22"/>
      <c r="N181" s="22"/>
      <c r="O181" s="22"/>
      <c r="P181" s="23"/>
      <c r="Q181" s="79"/>
      <c r="R181" s="29"/>
      <c r="S181" s="86"/>
      <c r="T181" s="78"/>
      <c r="U181" s="28"/>
      <c r="V181" s="28"/>
      <c r="W181" s="28"/>
      <c r="X181" s="28"/>
      <c r="Y181" s="28"/>
      <c r="Z181" s="28"/>
      <c r="AA181" s="28"/>
      <c r="AB181" s="28"/>
      <c r="AC181" s="28"/>
      <c r="AD181" s="28"/>
      <c r="AE181" s="29"/>
    </row>
    <row r="182" spans="1:31" x14ac:dyDescent="0.2">
      <c r="A182" s="30"/>
      <c r="B182" s="21"/>
      <c r="C182" s="22"/>
      <c r="D182" s="22"/>
      <c r="E182" s="22"/>
      <c r="F182" s="22"/>
      <c r="G182" s="22"/>
      <c r="H182" s="22"/>
      <c r="I182" s="22"/>
      <c r="J182" s="22"/>
      <c r="K182" s="22"/>
      <c r="L182" s="22"/>
      <c r="M182" s="22"/>
      <c r="N182" s="22"/>
      <c r="O182" s="22"/>
      <c r="P182" s="23"/>
      <c r="Q182" s="79"/>
      <c r="R182" s="29"/>
      <c r="S182" s="86"/>
      <c r="T182" s="78"/>
      <c r="U182" s="28"/>
      <c r="V182" s="28"/>
      <c r="W182" s="28"/>
      <c r="X182" s="28"/>
      <c r="Y182" s="28"/>
      <c r="Z182" s="28"/>
      <c r="AA182" s="28"/>
      <c r="AB182" s="28"/>
      <c r="AC182" s="28"/>
      <c r="AD182" s="28"/>
      <c r="AE182" s="29"/>
    </row>
    <row r="183" spans="1:31" x14ac:dyDescent="0.2">
      <c r="A183" s="30"/>
      <c r="B183" s="21"/>
      <c r="C183" s="22"/>
      <c r="D183" s="22"/>
      <c r="E183" s="22"/>
      <c r="F183" s="22"/>
      <c r="G183" s="22"/>
      <c r="H183" s="22"/>
      <c r="I183" s="22"/>
      <c r="J183" s="22"/>
      <c r="K183" s="22"/>
      <c r="L183" s="22"/>
      <c r="M183" s="22"/>
      <c r="N183" s="22"/>
      <c r="O183" s="22"/>
      <c r="P183" s="23"/>
      <c r="Q183" s="79"/>
      <c r="R183" s="29"/>
      <c r="S183" s="86"/>
      <c r="T183" s="78"/>
      <c r="U183" s="28"/>
      <c r="V183" s="28"/>
      <c r="W183" s="28"/>
      <c r="X183" s="28"/>
      <c r="Y183" s="28"/>
      <c r="Z183" s="28"/>
      <c r="AA183" s="28"/>
      <c r="AB183" s="28"/>
      <c r="AC183" s="28"/>
      <c r="AD183" s="28"/>
      <c r="AE183" s="29"/>
    </row>
    <row r="184" spans="1:31" x14ac:dyDescent="0.2">
      <c r="A184" s="30"/>
      <c r="B184" s="21"/>
      <c r="C184" s="22"/>
      <c r="D184" s="22"/>
      <c r="E184" s="22"/>
      <c r="F184" s="22"/>
      <c r="G184" s="22"/>
      <c r="H184" s="22"/>
      <c r="I184" s="22"/>
      <c r="J184" s="22"/>
      <c r="K184" s="22"/>
      <c r="L184" s="22"/>
      <c r="M184" s="22"/>
      <c r="N184" s="22"/>
      <c r="O184" s="22"/>
      <c r="P184" s="23"/>
      <c r="Q184" s="79"/>
      <c r="R184" s="29"/>
      <c r="S184" s="86"/>
      <c r="T184" s="78"/>
      <c r="U184" s="28"/>
      <c r="V184" s="28"/>
      <c r="W184" s="28"/>
      <c r="X184" s="28"/>
      <c r="Y184" s="28"/>
      <c r="Z184" s="28"/>
      <c r="AA184" s="28"/>
      <c r="AB184" s="28"/>
      <c r="AC184" s="28"/>
      <c r="AD184" s="28"/>
      <c r="AE184" s="29"/>
    </row>
    <row r="185" spans="1:31" x14ac:dyDescent="0.2">
      <c r="A185" s="30"/>
      <c r="B185" s="21"/>
      <c r="C185" s="22"/>
      <c r="D185" s="22"/>
      <c r="E185" s="22"/>
      <c r="F185" s="22"/>
      <c r="G185" s="22"/>
      <c r="H185" s="22"/>
      <c r="I185" s="22"/>
      <c r="J185" s="22"/>
      <c r="K185" s="22"/>
      <c r="L185" s="22"/>
      <c r="M185" s="22"/>
      <c r="N185" s="22"/>
      <c r="O185" s="22"/>
      <c r="P185" s="23"/>
      <c r="Q185" s="79"/>
      <c r="R185" s="29"/>
      <c r="S185" s="86"/>
      <c r="T185" s="78"/>
      <c r="U185" s="28"/>
      <c r="V185" s="28"/>
      <c r="W185" s="28"/>
      <c r="X185" s="28"/>
      <c r="Y185" s="28"/>
      <c r="Z185" s="28"/>
      <c r="AA185" s="28"/>
      <c r="AB185" s="28"/>
      <c r="AC185" s="28"/>
      <c r="AD185" s="28"/>
      <c r="AE185" s="29"/>
    </row>
    <row r="186" spans="1:31" x14ac:dyDescent="0.2">
      <c r="A186" s="30"/>
      <c r="B186" s="21"/>
      <c r="C186" s="22"/>
      <c r="D186" s="22"/>
      <c r="E186" s="22"/>
      <c r="F186" s="22"/>
      <c r="G186" s="22"/>
      <c r="H186" s="22"/>
      <c r="I186" s="22"/>
      <c r="J186" s="22"/>
      <c r="K186" s="22"/>
      <c r="L186" s="22"/>
      <c r="M186" s="22"/>
      <c r="N186" s="22"/>
      <c r="O186" s="22"/>
      <c r="P186" s="23"/>
      <c r="Q186" s="79"/>
      <c r="R186" s="29"/>
      <c r="S186" s="86"/>
      <c r="T186" s="78"/>
      <c r="U186" s="28"/>
      <c r="V186" s="28"/>
      <c r="W186" s="28"/>
      <c r="X186" s="28"/>
      <c r="Y186" s="28"/>
      <c r="Z186" s="28"/>
      <c r="AA186" s="28"/>
      <c r="AB186" s="28"/>
      <c r="AC186" s="28"/>
      <c r="AD186" s="28"/>
      <c r="AE186" s="29"/>
    </row>
    <row r="187" spans="1:31" x14ac:dyDescent="0.2">
      <c r="A187" s="30"/>
      <c r="B187" s="21"/>
      <c r="C187" s="22"/>
      <c r="D187" s="22"/>
      <c r="E187" s="22"/>
      <c r="F187" s="22"/>
      <c r="G187" s="22"/>
      <c r="H187" s="22"/>
      <c r="I187" s="22"/>
      <c r="J187" s="22"/>
      <c r="K187" s="22"/>
      <c r="L187" s="22"/>
      <c r="M187" s="22"/>
      <c r="N187" s="22"/>
      <c r="O187" s="22"/>
      <c r="P187" s="23"/>
      <c r="Q187" s="79"/>
      <c r="R187" s="29"/>
      <c r="S187" s="86"/>
      <c r="T187" s="78"/>
      <c r="U187" s="28"/>
      <c r="V187" s="28"/>
      <c r="W187" s="28"/>
      <c r="X187" s="28"/>
      <c r="Y187" s="28"/>
      <c r="Z187" s="28"/>
      <c r="AA187" s="28"/>
      <c r="AB187" s="28"/>
      <c r="AC187" s="28"/>
      <c r="AD187" s="28"/>
      <c r="AE187" s="29"/>
    </row>
    <row r="188" spans="1:31" x14ac:dyDescent="0.2">
      <c r="A188" s="30"/>
      <c r="B188" s="21"/>
      <c r="C188" s="22"/>
      <c r="D188" s="22"/>
      <c r="E188" s="22"/>
      <c r="F188" s="22"/>
      <c r="G188" s="22"/>
      <c r="H188" s="22"/>
      <c r="I188" s="22"/>
      <c r="J188" s="22"/>
      <c r="K188" s="22"/>
      <c r="L188" s="22"/>
      <c r="M188" s="22"/>
      <c r="N188" s="22"/>
      <c r="O188" s="22"/>
      <c r="P188" s="23"/>
      <c r="Q188" s="79"/>
      <c r="R188" s="29"/>
      <c r="S188" s="86"/>
      <c r="T188" s="78"/>
      <c r="U188" s="28"/>
      <c r="V188" s="28"/>
      <c r="W188" s="28"/>
      <c r="X188" s="28"/>
      <c r="Y188" s="28"/>
      <c r="Z188" s="28"/>
      <c r="AA188" s="28"/>
      <c r="AB188" s="28"/>
      <c r="AC188" s="28"/>
      <c r="AD188" s="28"/>
      <c r="AE188" s="29"/>
    </row>
    <row r="189" spans="1:31" x14ac:dyDescent="0.2">
      <c r="A189" s="30"/>
      <c r="B189" s="21"/>
      <c r="C189" s="22"/>
      <c r="D189" s="22"/>
      <c r="E189" s="22"/>
      <c r="F189" s="22"/>
      <c r="G189" s="22"/>
      <c r="H189" s="22"/>
      <c r="I189" s="22"/>
      <c r="J189" s="22"/>
      <c r="K189" s="22"/>
      <c r="L189" s="22"/>
      <c r="M189" s="22"/>
      <c r="N189" s="22"/>
      <c r="O189" s="22"/>
      <c r="P189" s="23"/>
      <c r="Q189" s="79"/>
      <c r="R189" s="29"/>
      <c r="S189" s="86"/>
      <c r="T189" s="78"/>
      <c r="U189" s="28"/>
      <c r="V189" s="28"/>
      <c r="W189" s="28"/>
      <c r="X189" s="28"/>
      <c r="Y189" s="28"/>
      <c r="Z189" s="28"/>
      <c r="AA189" s="28"/>
      <c r="AB189" s="28"/>
      <c r="AC189" s="28"/>
      <c r="AD189" s="28"/>
      <c r="AE189" s="29"/>
    </row>
    <row r="190" spans="1:31" x14ac:dyDescent="0.2">
      <c r="A190" s="30"/>
      <c r="B190" s="21"/>
      <c r="C190" s="22"/>
      <c r="D190" s="22"/>
      <c r="E190" s="22"/>
      <c r="F190" s="22"/>
      <c r="G190" s="22"/>
      <c r="H190" s="22"/>
      <c r="I190" s="22"/>
      <c r="J190" s="22"/>
      <c r="K190" s="22"/>
      <c r="L190" s="22"/>
      <c r="M190" s="22"/>
      <c r="N190" s="22"/>
      <c r="O190" s="22"/>
      <c r="P190" s="23"/>
      <c r="Q190" s="24"/>
      <c r="R190" s="25"/>
      <c r="S190" s="26"/>
      <c r="T190" s="27"/>
      <c r="U190" s="28"/>
      <c r="V190" s="28"/>
      <c r="W190" s="28"/>
      <c r="X190" s="28"/>
      <c r="Y190" s="28"/>
      <c r="Z190" s="28"/>
      <c r="AA190" s="28"/>
      <c r="AB190" s="28"/>
      <c r="AC190" s="28"/>
      <c r="AD190" s="28"/>
      <c r="AE190" s="29"/>
    </row>
    <row r="191" spans="1:31" ht="13.5" thickBot="1" x14ac:dyDescent="0.25">
      <c r="A191" s="45"/>
      <c r="B191" s="46" t="s">
        <v>81</v>
      </c>
      <c r="C191" s="67"/>
      <c r="D191" s="67"/>
      <c r="E191" s="67"/>
      <c r="F191" s="67"/>
      <c r="G191" s="67"/>
      <c r="H191" s="67"/>
      <c r="I191" s="67"/>
      <c r="J191" s="67"/>
      <c r="K191" s="67"/>
      <c r="L191" s="67"/>
      <c r="M191" s="67"/>
      <c r="N191" s="67"/>
      <c r="O191" s="67"/>
      <c r="P191" s="48"/>
      <c r="Q191" s="49" t="s">
        <v>41</v>
      </c>
      <c r="R191" s="36"/>
      <c r="S191" s="26"/>
      <c r="T191" s="37"/>
      <c r="U191" s="31"/>
      <c r="V191" s="31"/>
      <c r="W191" s="31"/>
      <c r="X191" s="31"/>
      <c r="Y191" s="31"/>
      <c r="Z191" s="31"/>
      <c r="AA191" s="31"/>
      <c r="AB191" s="31"/>
      <c r="AC191" s="31"/>
      <c r="AD191" s="31"/>
      <c r="AE191" s="38"/>
    </row>
    <row r="192" spans="1:31" ht="13.5" thickTop="1" x14ac:dyDescent="0.2"/>
  </sheetData>
  <sheetProtection sheet="1" scenarios="1" formatCells="0" formatColumns="0" formatRows="0" insertColumns="0" insertRows="0" insertHyperlinks="0" deleteColumns="0" deleteRows="0" sort="0" autoFilter="0" pivotTables="0"/>
  <dataConsolidate/>
  <phoneticPr fontId="0" type="noConversion"/>
  <pageMargins left="0.75" right="0.75" top="1" bottom="1" header="0" footer="0"/>
  <pageSetup paperSize="9" orientation="portrait" r:id="rId1"/>
  <headerFooter alignWithMargins="0"/>
  <drawing r:id="rId2"/>
  <legacyDrawing r:id="rId3"/>
  <controls>
    <mc:AlternateContent xmlns:mc="http://schemas.openxmlformats.org/markup-compatibility/2006">
      <mc:Choice Requires="x14">
        <control shapeId="2379" r:id="rId4" name="_ActiveXWrapper4">
          <controlPr defaultSize="0" autoLine="0" r:id="rId5">
            <anchor moveWithCells="1" sizeWithCells="1">
              <from>
                <xdr:col>0</xdr:col>
                <xdr:colOff>0</xdr:colOff>
                <xdr:row>0</xdr:row>
                <xdr:rowOff>0</xdr:rowOff>
              </from>
              <to>
                <xdr:col>0</xdr:col>
                <xdr:colOff>952500</xdr:colOff>
                <xdr:row>1</xdr:row>
                <xdr:rowOff>28575</xdr:rowOff>
              </to>
            </anchor>
          </controlPr>
        </control>
      </mc:Choice>
      <mc:Fallback>
        <control shapeId="2379" r:id="rId4" name="_ActiveXWrapper4"/>
      </mc:Fallback>
    </mc:AlternateContent>
    <mc:AlternateContent xmlns:mc="http://schemas.openxmlformats.org/markup-compatibility/2006">
      <mc:Choice Requires="x14">
        <control shapeId="2378" r:id="rId6" name="_ActiveXWrapper3">
          <controlPr defaultSize="0" autoLine="0" r:id="rId7">
            <anchor moveWithCells="1">
              <from>
                <xdr:col>5</xdr:col>
                <xdr:colOff>0</xdr:colOff>
                <xdr:row>3</xdr:row>
                <xdr:rowOff>0</xdr:rowOff>
              </from>
              <to>
                <xdr:col>6</xdr:col>
                <xdr:colOff>361950</xdr:colOff>
                <xdr:row>4</xdr:row>
                <xdr:rowOff>114300</xdr:rowOff>
              </to>
            </anchor>
          </controlPr>
        </control>
      </mc:Choice>
      <mc:Fallback>
        <control shapeId="2378" r:id="rId6" name="_ActiveXWrapper3"/>
      </mc:Fallback>
    </mc:AlternateContent>
    <mc:AlternateContent xmlns:mc="http://schemas.openxmlformats.org/markup-compatibility/2006">
      <mc:Choice Requires="x14">
        <control shapeId="2377" r:id="rId8" name="_ActiveXWrapper2">
          <controlPr defaultSize="0" autoLine="0" r:id="rId7">
            <anchor moveWithCells="1">
              <from>
                <xdr:col>1</xdr:col>
                <xdr:colOff>0</xdr:colOff>
                <xdr:row>3</xdr:row>
                <xdr:rowOff>0</xdr:rowOff>
              </from>
              <to>
                <xdr:col>3</xdr:col>
                <xdr:colOff>323850</xdr:colOff>
                <xdr:row>4</xdr:row>
                <xdr:rowOff>114300</xdr:rowOff>
              </to>
            </anchor>
          </controlPr>
        </control>
      </mc:Choice>
      <mc:Fallback>
        <control shapeId="2377" r:id="rId8" name="_ActiveXWrapper2"/>
      </mc:Fallback>
    </mc:AlternateContent>
    <mc:AlternateContent xmlns:mc="http://schemas.openxmlformats.org/markup-compatibility/2006">
      <mc:Choice Requires="x14">
        <control shapeId="2376" r:id="rId9" name="_ActiveXWrapper1">
          <controlPr defaultSize="0" autoLine="0" r:id="rId7">
            <anchor moveWithCells="1">
              <from>
                <xdr:col>1</xdr:col>
                <xdr:colOff>0</xdr:colOff>
                <xdr:row>1</xdr:row>
                <xdr:rowOff>0</xdr:rowOff>
              </from>
              <to>
                <xdr:col>3</xdr:col>
                <xdr:colOff>323850</xdr:colOff>
                <xdr:row>2</xdr:row>
                <xdr:rowOff>114300</xdr:rowOff>
              </to>
            </anchor>
          </controlPr>
        </control>
      </mc:Choice>
      <mc:Fallback>
        <control shapeId="2376" r:id="rId9" name="_ActiveXWrapper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35"/>
  <sheetViews>
    <sheetView showGridLines="0" tabSelected="1" topLeftCell="A37" zoomScaleNormal="100" workbookViewId="0"/>
  </sheetViews>
  <sheetFormatPr defaultRowHeight="12.75" x14ac:dyDescent="0.2"/>
  <cols>
    <col min="1" max="1" width="0.7109375" customWidth="1"/>
    <col min="2" max="2" width="1.42578125" customWidth="1"/>
    <col min="3" max="3" width="4.28515625" customWidth="1"/>
    <col min="4" max="4" width="45.140625" style="102" customWidth="1"/>
    <col min="5" max="5" width="1.42578125" customWidth="1"/>
    <col min="6" max="6" width="18.5703125" style="109" customWidth="1"/>
    <col min="7" max="7" width="3.28515625" style="109" customWidth="1"/>
    <col min="8" max="8" width="54" customWidth="1"/>
    <col min="9" max="10" width="1.42578125" style="93" customWidth="1"/>
    <col min="11" max="11" width="9.140625" style="93"/>
  </cols>
  <sheetData>
    <row r="1" spans="2:11" ht="7.5" customHeight="1" thickBot="1" x14ac:dyDescent="0.25"/>
    <row r="2" spans="2:11" x14ac:dyDescent="0.2">
      <c r="B2" s="154"/>
      <c r="C2" s="181" t="s">
        <v>407</v>
      </c>
      <c r="D2" s="182"/>
      <c r="E2" s="182"/>
      <c r="F2" s="182"/>
      <c r="G2" s="182"/>
      <c r="H2" s="183"/>
      <c r="I2" s="129"/>
      <c r="J2" s="129"/>
    </row>
    <row r="3" spans="2:11" x14ac:dyDescent="0.2">
      <c r="B3" s="155"/>
      <c r="C3" s="184"/>
      <c r="D3" s="184"/>
      <c r="E3" s="184"/>
      <c r="F3" s="184"/>
      <c r="G3" s="184"/>
      <c r="H3" s="185"/>
      <c r="I3" s="129"/>
      <c r="J3" s="129"/>
    </row>
    <row r="4" spans="2:11" x14ac:dyDescent="0.2">
      <c r="B4" s="155"/>
      <c r="C4" s="184"/>
      <c r="D4" s="184"/>
      <c r="E4" s="184"/>
      <c r="F4" s="184"/>
      <c r="G4" s="184"/>
      <c r="H4" s="185"/>
      <c r="I4" s="129"/>
      <c r="J4" s="129"/>
    </row>
    <row r="5" spans="2:11" ht="13.5" thickBot="1" x14ac:dyDescent="0.25">
      <c r="B5" s="156"/>
      <c r="C5" s="186"/>
      <c r="D5" s="186"/>
      <c r="E5" s="186"/>
      <c r="F5" s="186"/>
      <c r="G5" s="186"/>
      <c r="H5" s="187"/>
      <c r="I5" s="129"/>
      <c r="J5" s="129"/>
    </row>
    <row r="6" spans="2:11" ht="7.5" customHeight="1" x14ac:dyDescent="0.2">
      <c r="B6" s="157"/>
      <c r="C6" s="94"/>
      <c r="D6" s="103"/>
      <c r="E6" s="94"/>
      <c r="F6" s="110"/>
      <c r="G6" s="110"/>
      <c r="H6" s="158"/>
    </row>
    <row r="7" spans="2:11" s="87" customFormat="1" ht="15" customHeight="1" x14ac:dyDescent="0.2">
      <c r="B7" s="159"/>
      <c r="C7" s="188" t="s">
        <v>421</v>
      </c>
      <c r="D7" s="189"/>
      <c r="E7" s="91"/>
      <c r="F7" s="111" t="s">
        <v>211</v>
      </c>
      <c r="G7" s="111"/>
      <c r="H7" s="160" t="s">
        <v>157</v>
      </c>
      <c r="I7" s="91"/>
      <c r="J7" s="91"/>
      <c r="K7" s="91"/>
    </row>
    <row r="8" spans="2:11" s="88" customFormat="1" thickBot="1" x14ac:dyDescent="0.25">
      <c r="B8" s="161"/>
      <c r="C8" s="190"/>
      <c r="D8" s="190"/>
      <c r="E8" s="92"/>
      <c r="F8" s="112" t="s">
        <v>158</v>
      </c>
      <c r="G8" s="112"/>
      <c r="H8" s="162"/>
      <c r="I8" s="92"/>
      <c r="J8" s="92"/>
      <c r="K8" s="92"/>
    </row>
    <row r="9" spans="2:11" x14ac:dyDescent="0.2">
      <c r="B9" s="147"/>
      <c r="C9" s="148"/>
      <c r="D9" s="149"/>
      <c r="E9" s="148"/>
      <c r="F9" s="150"/>
      <c r="G9" s="150"/>
      <c r="H9" s="151"/>
    </row>
    <row r="10" spans="2:11" s="90" customFormat="1" ht="18.75" customHeight="1" x14ac:dyDescent="0.2">
      <c r="B10" s="145"/>
      <c r="C10" s="116" t="s">
        <v>344</v>
      </c>
      <c r="D10" s="152"/>
      <c r="E10" s="100"/>
      <c r="F10" s="117">
        <f>SUM(F13:F35)+F36+F39</f>
        <v>516741390</v>
      </c>
      <c r="G10" s="113"/>
      <c r="H10" s="146"/>
      <c r="I10" s="100"/>
      <c r="J10" s="100"/>
      <c r="K10" s="152"/>
    </row>
    <row r="11" spans="2:11" s="90" customFormat="1" ht="6.75" customHeight="1" x14ac:dyDescent="0.2">
      <c r="B11" s="145"/>
      <c r="C11" s="116"/>
      <c r="D11" s="152"/>
      <c r="E11" s="100"/>
      <c r="F11" s="117"/>
      <c r="G11" s="113"/>
      <c r="H11" s="146"/>
      <c r="I11" s="100"/>
      <c r="J11" s="100"/>
      <c r="K11" s="152"/>
    </row>
    <row r="12" spans="2:11" s="90" customFormat="1" ht="18.75" customHeight="1" x14ac:dyDescent="0.2">
      <c r="B12" s="145"/>
      <c r="C12" s="99"/>
      <c r="D12" s="125" t="s">
        <v>378</v>
      </c>
      <c r="E12" s="100"/>
      <c r="F12" s="123">
        <f>SUM(F13:F35)</f>
        <v>487207270</v>
      </c>
      <c r="G12" s="113"/>
      <c r="H12" s="146"/>
      <c r="I12" s="100"/>
      <c r="J12" s="100"/>
      <c r="K12" s="152"/>
    </row>
    <row r="13" spans="2:11" s="104" customFormat="1" ht="26.25" customHeight="1" x14ac:dyDescent="0.2">
      <c r="B13" s="138"/>
      <c r="C13" s="99"/>
      <c r="D13" s="105" t="s">
        <v>379</v>
      </c>
      <c r="E13" s="101"/>
      <c r="F13" s="114">
        <f>SUM('Hent Data'!T68:T87)+52840-3730</f>
        <v>386967720</v>
      </c>
      <c r="G13" s="114"/>
      <c r="H13" s="163" t="s">
        <v>398</v>
      </c>
      <c r="I13" s="101"/>
      <c r="J13" s="101"/>
      <c r="K13" s="140"/>
    </row>
    <row r="14" spans="2:11" s="104" customFormat="1" ht="18.75" customHeight="1" x14ac:dyDescent="0.2">
      <c r="B14" s="138"/>
      <c r="C14" s="99"/>
      <c r="D14" s="105" t="s">
        <v>288</v>
      </c>
      <c r="E14" s="101"/>
      <c r="F14" s="114">
        <f>'Hent Data'!T66</f>
        <v>6164400</v>
      </c>
      <c r="G14" s="114"/>
      <c r="H14" s="139"/>
      <c r="I14" s="101"/>
      <c r="J14" s="101"/>
      <c r="K14" s="140"/>
    </row>
    <row r="15" spans="2:11" s="104" customFormat="1" ht="18.75" customHeight="1" x14ac:dyDescent="0.2">
      <c r="B15" s="138"/>
      <c r="C15" s="99"/>
      <c r="D15" s="140" t="s">
        <v>307</v>
      </c>
      <c r="E15" s="140"/>
      <c r="F15" s="121">
        <f>'Hent Data'!T31</f>
        <v>12753960</v>
      </c>
      <c r="G15" s="140"/>
      <c r="H15" s="164"/>
      <c r="I15" s="101"/>
      <c r="J15" s="101"/>
      <c r="K15" s="140"/>
    </row>
    <row r="16" spans="2:11" s="104" customFormat="1" ht="18.75" customHeight="1" x14ac:dyDescent="0.2">
      <c r="B16" s="138"/>
      <c r="C16" s="99"/>
      <c r="D16" s="101" t="s">
        <v>290</v>
      </c>
      <c r="E16" s="101"/>
      <c r="F16" s="114"/>
      <c r="G16" s="114"/>
      <c r="H16" s="139"/>
      <c r="I16" s="101"/>
      <c r="J16" s="101"/>
      <c r="K16" s="140"/>
    </row>
    <row r="17" spans="2:13" s="104" customFormat="1" ht="25.5" x14ac:dyDescent="0.2">
      <c r="B17" s="138"/>
      <c r="C17" s="99"/>
      <c r="D17" s="107" t="s">
        <v>414</v>
      </c>
      <c r="E17" s="101"/>
      <c r="F17" s="114">
        <f>1203680+440410+1140710+877560+232000-7810</f>
        <v>3886550</v>
      </c>
      <c r="G17" s="114"/>
      <c r="H17" s="163" t="s">
        <v>325</v>
      </c>
      <c r="I17" s="101"/>
      <c r="J17" s="101"/>
      <c r="K17" s="140"/>
    </row>
    <row r="18" spans="2:13" s="104" customFormat="1" ht="38.25" x14ac:dyDescent="0.2">
      <c r="B18" s="138"/>
      <c r="C18" s="99"/>
      <c r="D18" s="107" t="s">
        <v>313</v>
      </c>
      <c r="E18" s="101"/>
      <c r="F18" s="114">
        <f>-23190+197360+1134690+790900+7567610+51760+224930-22000+220</f>
        <v>9922280</v>
      </c>
      <c r="G18" s="114"/>
      <c r="H18" s="163" t="s">
        <v>404</v>
      </c>
      <c r="I18" s="101"/>
      <c r="J18" s="101"/>
      <c r="K18" s="140"/>
    </row>
    <row r="19" spans="2:13" s="104" customFormat="1" ht="18.75" customHeight="1" x14ac:dyDescent="0.2">
      <c r="B19" s="138"/>
      <c r="C19" s="99"/>
      <c r="D19" s="107" t="s">
        <v>308</v>
      </c>
      <c r="E19" s="101"/>
      <c r="F19" s="114">
        <f>'Hent Data'!T36</f>
        <v>862660</v>
      </c>
      <c r="G19" s="114"/>
      <c r="H19" s="139"/>
      <c r="I19" s="101"/>
      <c r="J19" s="101"/>
      <c r="K19" s="140"/>
    </row>
    <row r="20" spans="2:13" s="104" customFormat="1" ht="18.75" customHeight="1" x14ac:dyDescent="0.2">
      <c r="B20" s="138"/>
      <c r="C20" s="99"/>
      <c r="D20" s="107" t="s">
        <v>309</v>
      </c>
      <c r="E20" s="101"/>
      <c r="F20" s="114">
        <v>459480</v>
      </c>
      <c r="G20" s="114"/>
      <c r="H20" s="139"/>
      <c r="I20" s="101"/>
      <c r="J20" s="101"/>
      <c r="K20" s="140"/>
    </row>
    <row r="21" spans="2:13" s="104" customFormat="1" ht="18.75" customHeight="1" x14ac:dyDescent="0.2">
      <c r="B21" s="138"/>
      <c r="C21" s="99"/>
      <c r="D21" s="107" t="s">
        <v>310</v>
      </c>
      <c r="E21" s="101"/>
      <c r="F21" s="114">
        <v>508120</v>
      </c>
      <c r="G21" s="114"/>
      <c r="H21" s="139" t="s">
        <v>408</v>
      </c>
      <c r="I21" s="101"/>
      <c r="J21" s="101"/>
      <c r="K21" s="140"/>
    </row>
    <row r="22" spans="2:13" s="104" customFormat="1" ht="18.75" customHeight="1" x14ac:dyDescent="0.2">
      <c r="B22" s="138"/>
      <c r="C22" s="99"/>
      <c r="D22" s="107" t="s">
        <v>311</v>
      </c>
      <c r="E22" s="101"/>
      <c r="F22" s="114">
        <v>4792130</v>
      </c>
      <c r="G22" s="114"/>
      <c r="H22" s="139"/>
      <c r="I22" s="101"/>
      <c r="J22" s="101"/>
      <c r="K22" s="140"/>
    </row>
    <row r="23" spans="2:13" s="104" customFormat="1" ht="18.75" customHeight="1" x14ac:dyDescent="0.2">
      <c r="B23" s="138"/>
      <c r="C23" s="99"/>
      <c r="D23" s="107" t="s">
        <v>312</v>
      </c>
      <c r="E23" s="101"/>
      <c r="F23" s="114">
        <v>4461410</v>
      </c>
      <c r="G23" s="114"/>
      <c r="H23" s="139" t="s">
        <v>326</v>
      </c>
      <c r="I23" s="101"/>
      <c r="J23" s="101"/>
      <c r="K23" s="140"/>
    </row>
    <row r="24" spans="2:13" s="90" customFormat="1" ht="18.75" customHeight="1" x14ac:dyDescent="0.2">
      <c r="B24" s="145"/>
      <c r="C24" s="99"/>
      <c r="D24" s="107" t="s">
        <v>314</v>
      </c>
      <c r="E24" s="100"/>
      <c r="F24" s="114">
        <v>542750</v>
      </c>
      <c r="G24" s="114"/>
      <c r="H24" s="146"/>
      <c r="I24" s="100"/>
      <c r="J24" s="100"/>
      <c r="K24" s="152"/>
    </row>
    <row r="25" spans="2:13" s="90" customFormat="1" ht="18.75" customHeight="1" x14ac:dyDescent="0.2">
      <c r="B25" s="145"/>
      <c r="C25" s="99"/>
      <c r="D25" s="169" t="s">
        <v>405</v>
      </c>
      <c r="E25" s="170"/>
      <c r="F25" s="171">
        <f>3056620+381290</f>
        <v>3437910</v>
      </c>
      <c r="G25" s="171"/>
      <c r="H25" s="172"/>
      <c r="I25" s="100"/>
      <c r="J25" s="100"/>
      <c r="K25" s="152"/>
    </row>
    <row r="26" spans="2:13" s="90" customFormat="1" ht="18.75" customHeight="1" x14ac:dyDescent="0.2">
      <c r="B26" s="145"/>
      <c r="C26" s="99"/>
      <c r="D26" s="107" t="s">
        <v>399</v>
      </c>
      <c r="E26" s="100"/>
      <c r="F26" s="114">
        <v>1246010</v>
      </c>
      <c r="G26" s="114"/>
      <c r="H26" s="146" t="s">
        <v>400</v>
      </c>
      <c r="I26" s="100"/>
      <c r="J26" s="100"/>
      <c r="K26" s="152"/>
    </row>
    <row r="27" spans="2:13" s="90" customFormat="1" ht="18.75" customHeight="1" x14ac:dyDescent="0.2">
      <c r="B27" s="145"/>
      <c r="C27" s="99"/>
      <c r="D27" s="107" t="s">
        <v>315</v>
      </c>
      <c r="E27" s="100"/>
      <c r="F27" s="114">
        <f>1799570+352490</f>
        <v>2152060</v>
      </c>
      <c r="G27" s="114"/>
      <c r="H27" s="139" t="s">
        <v>406</v>
      </c>
      <c r="I27" s="100"/>
      <c r="J27" s="100"/>
      <c r="K27" s="152"/>
    </row>
    <row r="28" spans="2:13" s="90" customFormat="1" ht="18.75" customHeight="1" x14ac:dyDescent="0.2">
      <c r="B28" s="145"/>
      <c r="C28" s="99"/>
      <c r="D28" s="169" t="s">
        <v>316</v>
      </c>
      <c r="E28" s="170"/>
      <c r="F28" s="171">
        <f>6589520+6883330</f>
        <v>13472850</v>
      </c>
      <c r="G28" s="171"/>
      <c r="H28" s="172"/>
      <c r="I28" s="100"/>
      <c r="J28" s="100"/>
      <c r="K28" s="152"/>
    </row>
    <row r="29" spans="2:13" s="90" customFormat="1" ht="18.75" customHeight="1" x14ac:dyDescent="0.2">
      <c r="B29" s="145"/>
      <c r="C29" s="99"/>
      <c r="D29" s="169" t="s">
        <v>317</v>
      </c>
      <c r="E29" s="170"/>
      <c r="F29" s="171">
        <v>-28997470</v>
      </c>
      <c r="G29" s="171"/>
      <c r="H29" s="172"/>
      <c r="I29" s="100"/>
      <c r="J29" s="100"/>
      <c r="K29" s="152"/>
    </row>
    <row r="30" spans="2:13" s="90" customFormat="1" ht="18.75" customHeight="1" x14ac:dyDescent="0.2">
      <c r="B30" s="145"/>
      <c r="C30" s="99"/>
      <c r="D30" s="169" t="s">
        <v>318</v>
      </c>
      <c r="E30" s="170"/>
      <c r="F30" s="171">
        <v>-210400</v>
      </c>
      <c r="G30" s="171"/>
      <c r="H30" s="172"/>
      <c r="I30" s="100"/>
      <c r="J30" s="100"/>
      <c r="K30" s="152"/>
    </row>
    <row r="31" spans="2:13" s="90" customFormat="1" ht="18.75" customHeight="1" x14ac:dyDescent="0.2">
      <c r="B31" s="145"/>
      <c r="C31" s="99"/>
      <c r="D31" s="169" t="s">
        <v>319</v>
      </c>
      <c r="E31" s="170"/>
      <c r="F31" s="171">
        <f>+'Hent Data'!T145+13488160</f>
        <v>13567020</v>
      </c>
      <c r="G31" s="171"/>
      <c r="H31" s="173" t="s">
        <v>410</v>
      </c>
      <c r="I31" s="100"/>
      <c r="J31" s="100"/>
      <c r="K31" s="152"/>
    </row>
    <row r="32" spans="2:13" s="90" customFormat="1" ht="18.75" customHeight="1" x14ac:dyDescent="0.2">
      <c r="B32" s="145"/>
      <c r="C32" s="99"/>
      <c r="D32" s="169" t="s">
        <v>320</v>
      </c>
      <c r="E32" s="170">
        <v>22220320</v>
      </c>
      <c r="F32" s="171">
        <v>22220320</v>
      </c>
      <c r="G32" s="171"/>
      <c r="H32" s="173" t="s">
        <v>411</v>
      </c>
      <c r="I32" s="100"/>
      <c r="J32" s="100"/>
      <c r="K32" s="152"/>
      <c r="M32" s="119"/>
    </row>
    <row r="33" spans="2:11" s="90" customFormat="1" ht="18.75" customHeight="1" x14ac:dyDescent="0.2">
      <c r="B33" s="145"/>
      <c r="C33" s="99"/>
      <c r="D33" s="169" t="s">
        <v>321</v>
      </c>
      <c r="E33" s="170"/>
      <c r="F33" s="171">
        <v>16694660</v>
      </c>
      <c r="G33" s="171"/>
      <c r="H33" s="173" t="s">
        <v>411</v>
      </c>
      <c r="I33" s="100"/>
      <c r="J33" s="100"/>
      <c r="K33" s="152"/>
    </row>
    <row r="34" spans="2:11" s="90" customFormat="1" ht="18.75" customHeight="1" x14ac:dyDescent="0.2">
      <c r="B34" s="145"/>
      <c r="C34" s="99"/>
      <c r="D34" s="107" t="s">
        <v>322</v>
      </c>
      <c r="E34" s="100"/>
      <c r="F34" s="114">
        <v>331460</v>
      </c>
      <c r="G34" s="114"/>
      <c r="H34" s="146"/>
      <c r="I34" s="100"/>
      <c r="J34" s="100"/>
      <c r="K34" s="152"/>
    </row>
    <row r="35" spans="2:11" s="90" customFormat="1" ht="26.25" customHeight="1" x14ac:dyDescent="0.2">
      <c r="B35" s="145"/>
      <c r="C35" s="152"/>
      <c r="D35" s="174" t="s">
        <v>268</v>
      </c>
      <c r="E35" s="170"/>
      <c r="F35" s="171">
        <f>'Hent Data'!T152</f>
        <v>11971390</v>
      </c>
      <c r="G35" s="171"/>
      <c r="H35" s="173" t="s">
        <v>409</v>
      </c>
      <c r="I35" s="100"/>
      <c r="J35" s="100"/>
      <c r="K35" s="152"/>
    </row>
    <row r="36" spans="2:11" s="90" customFormat="1" ht="26.25" customHeight="1" x14ac:dyDescent="0.2">
      <c r="B36" s="145"/>
      <c r="C36" s="116"/>
      <c r="D36" s="125" t="s">
        <v>380</v>
      </c>
      <c r="E36" s="100"/>
      <c r="F36" s="123">
        <f>SUM(F37:F38)</f>
        <v>13991850</v>
      </c>
      <c r="G36" s="114"/>
      <c r="H36" s="146"/>
      <c r="I36" s="100"/>
      <c r="J36" s="100"/>
      <c r="K36" s="152"/>
    </row>
    <row r="37" spans="2:11" s="90" customFormat="1" ht="26.25" customHeight="1" x14ac:dyDescent="0.2">
      <c r="B37" s="145"/>
      <c r="C37" s="99"/>
      <c r="D37" s="108" t="s">
        <v>323</v>
      </c>
      <c r="E37" s="100"/>
      <c r="F37" s="114">
        <f>'Hent Data'!T50+5670</f>
        <v>10544230</v>
      </c>
      <c r="G37" s="114"/>
      <c r="H37" s="146" t="s">
        <v>324</v>
      </c>
      <c r="I37" s="100"/>
      <c r="J37" s="100"/>
      <c r="K37" s="152"/>
    </row>
    <row r="38" spans="2:11" s="90" customFormat="1" ht="26.25" customHeight="1" x14ac:dyDescent="0.2">
      <c r="B38" s="145"/>
      <c r="C38" s="99"/>
      <c r="D38" s="174" t="s">
        <v>383</v>
      </c>
      <c r="E38" s="170"/>
      <c r="F38" s="171">
        <f>'Hent Data'!T51</f>
        <v>3447620</v>
      </c>
      <c r="G38" s="171"/>
      <c r="H38" s="173" t="s">
        <v>412</v>
      </c>
      <c r="I38" s="100"/>
      <c r="J38" s="100"/>
      <c r="K38" s="152"/>
    </row>
    <row r="39" spans="2:11" s="90" customFormat="1" ht="26.25" customHeight="1" x14ac:dyDescent="0.2">
      <c r="B39" s="145"/>
      <c r="C39" s="99"/>
      <c r="D39" s="125" t="s">
        <v>384</v>
      </c>
      <c r="E39" s="100"/>
      <c r="F39" s="123">
        <f>SUM(F40:F45)</f>
        <v>15542270</v>
      </c>
      <c r="G39" s="114"/>
      <c r="H39" s="146"/>
      <c r="I39" s="100"/>
      <c r="J39" s="100"/>
      <c r="K39" s="152"/>
    </row>
    <row r="40" spans="2:11" s="90" customFormat="1" ht="26.25" customHeight="1" x14ac:dyDescent="0.2">
      <c r="B40" s="145"/>
      <c r="C40" s="99"/>
      <c r="D40" s="107" t="s">
        <v>286</v>
      </c>
      <c r="E40" s="101"/>
      <c r="F40" s="114">
        <f>SUM('Hent Data'!T92:T110)</f>
        <v>4774980</v>
      </c>
      <c r="G40" s="114"/>
      <c r="H40" s="139" t="s">
        <v>287</v>
      </c>
      <c r="I40" s="100"/>
      <c r="J40" s="100"/>
      <c r="K40" s="152"/>
    </row>
    <row r="41" spans="2:11" s="90" customFormat="1" ht="26.25" customHeight="1" x14ac:dyDescent="0.2">
      <c r="B41" s="145"/>
      <c r="C41" s="99"/>
      <c r="D41" s="107" t="s">
        <v>385</v>
      </c>
      <c r="E41" s="101"/>
      <c r="F41" s="114">
        <f>'Hent Data'!T48</f>
        <v>720350</v>
      </c>
      <c r="G41" s="114"/>
      <c r="H41" s="139"/>
      <c r="I41" s="100"/>
      <c r="J41" s="100"/>
      <c r="K41" s="152"/>
    </row>
    <row r="42" spans="2:11" s="90" customFormat="1" ht="26.25" customHeight="1" x14ac:dyDescent="0.2">
      <c r="B42" s="145"/>
      <c r="C42" s="99"/>
      <c r="D42" s="107" t="s">
        <v>239</v>
      </c>
      <c r="E42" s="101"/>
      <c r="F42" s="114">
        <f>'Hent Data'!T112+'Hent Data'!T49</f>
        <v>9667380</v>
      </c>
      <c r="G42" s="114"/>
      <c r="H42" s="139" t="s">
        <v>289</v>
      </c>
      <c r="I42" s="100"/>
      <c r="J42" s="100"/>
      <c r="K42" s="152"/>
    </row>
    <row r="43" spans="2:11" s="90" customFormat="1" ht="26.25" customHeight="1" x14ac:dyDescent="0.2">
      <c r="B43" s="145"/>
      <c r="C43" s="99"/>
      <c r="D43" s="107" t="s">
        <v>388</v>
      </c>
      <c r="E43" s="101"/>
      <c r="F43" s="114">
        <v>228350</v>
      </c>
      <c r="G43" s="114"/>
      <c r="H43" s="139"/>
      <c r="I43" s="100"/>
      <c r="J43" s="100"/>
      <c r="K43" s="152"/>
    </row>
    <row r="44" spans="2:11" s="90" customFormat="1" ht="26.25" customHeight="1" x14ac:dyDescent="0.2">
      <c r="B44" s="145"/>
      <c r="C44" s="99"/>
      <c r="D44" s="169" t="s">
        <v>389</v>
      </c>
      <c r="E44" s="175"/>
      <c r="F44" s="171">
        <v>52900</v>
      </c>
      <c r="G44" s="171"/>
      <c r="H44" s="173"/>
      <c r="I44" s="100"/>
      <c r="J44" s="100"/>
      <c r="K44" s="152"/>
    </row>
    <row r="45" spans="2:11" s="90" customFormat="1" ht="26.25" customHeight="1" thickBot="1" x14ac:dyDescent="0.25">
      <c r="B45" s="153"/>
      <c r="C45" s="126"/>
      <c r="D45" s="176" t="s">
        <v>390</v>
      </c>
      <c r="E45" s="177"/>
      <c r="F45" s="178">
        <v>98310</v>
      </c>
      <c r="G45" s="178"/>
      <c r="H45" s="173" t="s">
        <v>409</v>
      </c>
      <c r="I45" s="100"/>
      <c r="J45" s="100"/>
      <c r="K45" s="152"/>
    </row>
    <row r="46" spans="2:11" s="90" customFormat="1" ht="18.75" customHeight="1" x14ac:dyDescent="0.25">
      <c r="B46" s="143"/>
      <c r="C46" s="133"/>
      <c r="D46" s="168"/>
      <c r="E46" s="168"/>
      <c r="F46" s="168"/>
      <c r="G46" s="137"/>
      <c r="H46" s="144"/>
      <c r="I46" s="100"/>
      <c r="J46" s="100"/>
      <c r="K46" s="118"/>
    </row>
    <row r="47" spans="2:11" s="90" customFormat="1" ht="18.75" customHeight="1" x14ac:dyDescent="0.25">
      <c r="B47" s="145"/>
      <c r="C47" s="99"/>
      <c r="D47" s="116" t="s">
        <v>345</v>
      </c>
      <c r="E47" s="100"/>
      <c r="F47" s="124">
        <f>SUM(F48:F70)</f>
        <v>191605200</v>
      </c>
      <c r="G47" s="114"/>
      <c r="H47" s="146"/>
      <c r="I47" s="100"/>
      <c r="J47" s="100"/>
      <c r="K47" s="118"/>
    </row>
    <row r="48" spans="2:11" s="104" customFormat="1" ht="18.75" customHeight="1" x14ac:dyDescent="0.2">
      <c r="B48" s="138"/>
      <c r="C48" s="99"/>
      <c r="D48" s="105" t="s">
        <v>197</v>
      </c>
      <c r="E48" s="101"/>
      <c r="F48" s="114">
        <f>'Hent Data'!T118</f>
        <v>71888710</v>
      </c>
      <c r="G48" s="114"/>
      <c r="H48" s="139" t="s">
        <v>287</v>
      </c>
      <c r="I48" s="101"/>
      <c r="J48" s="101"/>
      <c r="K48" s="140"/>
    </row>
    <row r="49" spans="2:11" s="104" customFormat="1" ht="18.75" customHeight="1" x14ac:dyDescent="0.2">
      <c r="B49" s="138"/>
      <c r="C49" s="99"/>
      <c r="D49" s="105" t="s">
        <v>391</v>
      </c>
      <c r="E49" s="101"/>
      <c r="F49" s="114">
        <f>SUM('Hent Data'!T119:T132)</f>
        <v>108881650</v>
      </c>
      <c r="G49" s="114"/>
      <c r="H49" s="139" t="s">
        <v>287</v>
      </c>
      <c r="I49" s="101"/>
      <c r="J49" s="101"/>
      <c r="K49" s="140"/>
    </row>
    <row r="50" spans="2:11" s="104" customFormat="1" ht="18.75" customHeight="1" x14ac:dyDescent="0.2">
      <c r="B50" s="138"/>
      <c r="C50" s="99"/>
      <c r="D50" s="101" t="s">
        <v>327</v>
      </c>
      <c r="E50" s="101"/>
      <c r="F50" s="114">
        <f>'Hent Data'!T133</f>
        <v>2698800</v>
      </c>
      <c r="G50" s="114"/>
      <c r="H50" s="139" t="s">
        <v>287</v>
      </c>
      <c r="I50" s="101"/>
      <c r="J50" s="101"/>
      <c r="K50" s="140"/>
    </row>
    <row r="51" spans="2:11" s="90" customFormat="1" ht="18.75" customHeight="1" x14ac:dyDescent="0.2">
      <c r="B51" s="145"/>
      <c r="C51" s="99"/>
      <c r="D51" s="101" t="s">
        <v>328</v>
      </c>
      <c r="E51" s="100"/>
      <c r="F51" s="114">
        <f>'Hent Data'!T134+464730</f>
        <v>-21570</v>
      </c>
      <c r="G51" s="113"/>
      <c r="H51" s="146"/>
      <c r="I51" s="100"/>
      <c r="J51" s="100"/>
      <c r="K51" s="152"/>
    </row>
    <row r="52" spans="2:11" s="90" customFormat="1" ht="18.75" customHeight="1" x14ac:dyDescent="0.2">
      <c r="B52" s="145"/>
      <c r="C52" s="99"/>
      <c r="D52" s="175" t="s">
        <v>268</v>
      </c>
      <c r="E52" s="170"/>
      <c r="F52" s="171">
        <f>'Hent Data'!T150+'Hent Data'!T151+74080</f>
        <v>3802030</v>
      </c>
      <c r="G52" s="179"/>
      <c r="H52" s="173" t="s">
        <v>409</v>
      </c>
      <c r="I52" s="100"/>
      <c r="J52" s="100"/>
      <c r="K52" s="152"/>
    </row>
    <row r="53" spans="2:11" s="90" customFormat="1" ht="18.75" customHeight="1" x14ac:dyDescent="0.2">
      <c r="B53" s="145"/>
      <c r="C53" s="99"/>
      <c r="D53" s="101" t="s">
        <v>274</v>
      </c>
      <c r="E53" s="100"/>
      <c r="F53" s="114">
        <f>'Hent Data'!T144</f>
        <v>1293960</v>
      </c>
      <c r="G53" s="113"/>
      <c r="H53" s="146"/>
      <c r="I53" s="100"/>
      <c r="J53" s="100"/>
      <c r="K53" s="152"/>
    </row>
    <row r="54" spans="2:11" s="104" customFormat="1" ht="18.75" customHeight="1" x14ac:dyDescent="0.2">
      <c r="B54" s="138"/>
      <c r="C54" s="99"/>
      <c r="D54" s="107" t="s">
        <v>413</v>
      </c>
      <c r="E54" s="101"/>
      <c r="F54" s="114">
        <f>185440+182960</f>
        <v>368400</v>
      </c>
      <c r="G54" s="114"/>
      <c r="H54" s="163"/>
      <c r="I54" s="101"/>
      <c r="J54" s="101"/>
      <c r="K54" s="140"/>
    </row>
    <row r="55" spans="2:11" s="104" customFormat="1" ht="18.75" customHeight="1" x14ac:dyDescent="0.2">
      <c r="B55" s="138"/>
      <c r="C55" s="99"/>
      <c r="D55" s="107" t="s">
        <v>394</v>
      </c>
      <c r="E55" s="101"/>
      <c r="F55" s="114">
        <f>'Hent Data'!T154</f>
        <v>1918760</v>
      </c>
      <c r="G55" s="114"/>
      <c r="H55" s="139" t="s">
        <v>340</v>
      </c>
      <c r="I55" s="101"/>
      <c r="J55" s="101"/>
      <c r="K55" s="140"/>
    </row>
    <row r="56" spans="2:11" s="104" customFormat="1" ht="18.75" customHeight="1" x14ac:dyDescent="0.2">
      <c r="B56" s="138"/>
      <c r="C56" s="99"/>
      <c r="D56" s="107" t="s">
        <v>339</v>
      </c>
      <c r="E56" s="101"/>
      <c r="F56" s="114">
        <v>212650</v>
      </c>
      <c r="G56" s="114"/>
      <c r="H56" s="139"/>
      <c r="I56" s="101"/>
      <c r="J56" s="101"/>
      <c r="K56" s="140"/>
    </row>
    <row r="57" spans="2:11" s="104" customFormat="1" ht="18.75" customHeight="1" x14ac:dyDescent="0.2">
      <c r="B57" s="138"/>
      <c r="C57" s="99"/>
      <c r="D57" s="107" t="s">
        <v>331</v>
      </c>
      <c r="E57" s="101"/>
      <c r="F57" s="114">
        <f>1210410+1495360</f>
        <v>2705770</v>
      </c>
      <c r="G57" s="114"/>
      <c r="H57" s="139"/>
      <c r="I57" s="101"/>
      <c r="J57" s="101"/>
      <c r="K57" s="140"/>
    </row>
    <row r="58" spans="2:11" s="104" customFormat="1" ht="18.75" customHeight="1" x14ac:dyDescent="0.2">
      <c r="B58" s="138"/>
      <c r="C58" s="99"/>
      <c r="D58" s="169" t="s">
        <v>395</v>
      </c>
      <c r="E58" s="175"/>
      <c r="F58" s="171">
        <v>1076070</v>
      </c>
      <c r="G58" s="171"/>
      <c r="H58" s="173" t="s">
        <v>415</v>
      </c>
      <c r="I58" s="101"/>
      <c r="J58" s="101"/>
      <c r="K58" s="140"/>
    </row>
    <row r="59" spans="2:11" s="104" customFormat="1" ht="18.75" customHeight="1" x14ac:dyDescent="0.2">
      <c r="B59" s="138"/>
      <c r="C59" s="99"/>
      <c r="D59" s="107" t="s">
        <v>329</v>
      </c>
      <c r="E59" s="101"/>
      <c r="F59" s="114">
        <v>637390</v>
      </c>
      <c r="G59" s="114"/>
      <c r="H59" s="139"/>
      <c r="I59" s="101"/>
      <c r="J59" s="101"/>
      <c r="K59" s="140"/>
    </row>
    <row r="60" spans="2:11" s="104" customFormat="1" ht="18.75" customHeight="1" x14ac:dyDescent="0.2">
      <c r="B60" s="138"/>
      <c r="C60" s="99"/>
      <c r="D60" s="107" t="s">
        <v>330</v>
      </c>
      <c r="E60" s="101"/>
      <c r="F60" s="114">
        <v>3531300</v>
      </c>
      <c r="G60" s="114"/>
      <c r="H60" s="139"/>
      <c r="I60" s="101"/>
      <c r="J60" s="101"/>
      <c r="K60" s="140"/>
    </row>
    <row r="61" spans="2:11" s="104" customFormat="1" ht="18.75" customHeight="1" x14ac:dyDescent="0.2">
      <c r="B61" s="138"/>
      <c r="C61" s="99"/>
      <c r="D61" s="107" t="s">
        <v>307</v>
      </c>
      <c r="E61" s="101"/>
      <c r="F61" s="114">
        <f>662760+513290+522300+545490+545500+655660+644710+639560+615080+627320+624740+624740+640140</f>
        <v>7861290</v>
      </c>
      <c r="G61" s="114"/>
      <c r="H61" s="139"/>
      <c r="I61" s="101"/>
      <c r="J61" s="101"/>
      <c r="K61" s="140"/>
    </row>
    <row r="62" spans="2:11" s="104" customFormat="1" ht="18.75" customHeight="1" x14ac:dyDescent="0.2">
      <c r="B62" s="138"/>
      <c r="C62" s="99"/>
      <c r="D62" s="169" t="s">
        <v>332</v>
      </c>
      <c r="E62" s="175"/>
      <c r="F62" s="171">
        <f>5177530+2833500+7404200+396490+220820</f>
        <v>16032540</v>
      </c>
      <c r="G62" s="171"/>
      <c r="H62" s="173"/>
      <c r="I62" s="101"/>
      <c r="J62" s="101"/>
      <c r="K62" s="140"/>
    </row>
    <row r="63" spans="2:11" s="104" customFormat="1" ht="18.75" customHeight="1" x14ac:dyDescent="0.2">
      <c r="B63" s="138"/>
      <c r="C63" s="99"/>
      <c r="D63" s="169" t="s">
        <v>333</v>
      </c>
      <c r="E63" s="175"/>
      <c r="F63" s="171">
        <f>-34437580-18517430</f>
        <v>-52955010</v>
      </c>
      <c r="G63" s="171"/>
      <c r="H63" s="173"/>
      <c r="I63" s="101"/>
      <c r="J63" s="101"/>
      <c r="K63" s="140"/>
    </row>
    <row r="64" spans="2:11" s="104" customFormat="1" ht="31.5" customHeight="1" x14ac:dyDescent="0.2">
      <c r="B64" s="138"/>
      <c r="C64" s="99"/>
      <c r="D64" s="169" t="s">
        <v>338</v>
      </c>
      <c r="E64" s="175"/>
      <c r="F64" s="171">
        <f>436580+5256830-1397330-880340</f>
        <v>3415740</v>
      </c>
      <c r="G64" s="171"/>
      <c r="H64" s="180" t="s">
        <v>416</v>
      </c>
      <c r="I64" s="101"/>
      <c r="J64" s="101"/>
      <c r="K64" s="140"/>
    </row>
    <row r="65" spans="2:11" s="104" customFormat="1" ht="25.5" customHeight="1" x14ac:dyDescent="0.2">
      <c r="B65" s="138"/>
      <c r="C65" s="99"/>
      <c r="D65" s="107" t="s">
        <v>336</v>
      </c>
      <c r="E65" s="101"/>
      <c r="F65" s="114">
        <v>176940</v>
      </c>
      <c r="G65" s="114"/>
      <c r="H65" s="163" t="s">
        <v>337</v>
      </c>
      <c r="I65" s="101"/>
      <c r="J65" s="101"/>
      <c r="K65" s="140"/>
    </row>
    <row r="66" spans="2:11" s="104" customFormat="1" ht="18.75" customHeight="1" x14ac:dyDescent="0.2">
      <c r="B66" s="138"/>
      <c r="C66" s="99"/>
      <c r="D66" s="169" t="s">
        <v>341</v>
      </c>
      <c r="E66" s="175"/>
      <c r="F66" s="171">
        <f>140-267710+54190</f>
        <v>-213380</v>
      </c>
      <c r="G66" s="171"/>
      <c r="H66" s="173"/>
      <c r="I66" s="101"/>
      <c r="J66" s="101"/>
      <c r="K66" s="140"/>
    </row>
    <row r="67" spans="2:11" s="104" customFormat="1" ht="18.75" customHeight="1" x14ac:dyDescent="0.2">
      <c r="B67" s="138"/>
      <c r="C67" s="99"/>
      <c r="D67" s="107" t="s">
        <v>334</v>
      </c>
      <c r="E67" s="101"/>
      <c r="F67" s="114">
        <v>5985210</v>
      </c>
      <c r="G67" s="114"/>
      <c r="H67" s="139"/>
      <c r="I67" s="101"/>
      <c r="J67" s="101"/>
      <c r="K67" s="140"/>
    </row>
    <row r="68" spans="2:11" s="104" customFormat="1" ht="18.75" customHeight="1" x14ac:dyDescent="0.2">
      <c r="B68" s="138"/>
      <c r="C68" s="99"/>
      <c r="D68" s="107" t="s">
        <v>335</v>
      </c>
      <c r="E68" s="101"/>
      <c r="F68" s="114">
        <v>258890</v>
      </c>
      <c r="G68" s="114"/>
      <c r="H68" s="139"/>
      <c r="I68" s="101"/>
      <c r="J68" s="101"/>
      <c r="K68" s="140"/>
    </row>
    <row r="69" spans="2:11" s="104" customFormat="1" ht="18.75" customHeight="1" x14ac:dyDescent="0.2">
      <c r="B69" s="138"/>
      <c r="C69" s="99"/>
      <c r="D69" s="169" t="s">
        <v>342</v>
      </c>
      <c r="E69" s="175"/>
      <c r="F69" s="171">
        <f>9259180+268680+435370</f>
        <v>9963230</v>
      </c>
      <c r="G69" s="171"/>
      <c r="H69" s="173" t="s">
        <v>417</v>
      </c>
      <c r="I69" s="101"/>
      <c r="J69" s="101"/>
      <c r="K69" s="140"/>
    </row>
    <row r="70" spans="2:11" s="104" customFormat="1" ht="18.75" customHeight="1" x14ac:dyDescent="0.2">
      <c r="B70" s="138"/>
      <c r="C70" s="99"/>
      <c r="D70" s="107" t="s">
        <v>343</v>
      </c>
      <c r="E70" s="101"/>
      <c r="F70" s="114">
        <f>208580+260730+834330+260730+260730+260730</f>
        <v>2085830</v>
      </c>
      <c r="G70" s="114"/>
      <c r="H70" s="139"/>
      <c r="I70" s="101"/>
      <c r="J70" s="101"/>
      <c r="K70" s="140"/>
    </row>
    <row r="71" spans="2:11" s="104" customFormat="1" ht="18.75" customHeight="1" thickBot="1" x14ac:dyDescent="0.25">
      <c r="B71" s="138"/>
      <c r="C71" s="99"/>
      <c r="D71" s="107"/>
      <c r="E71" s="101"/>
      <c r="F71" s="114"/>
      <c r="G71" s="114"/>
      <c r="H71" s="166"/>
      <c r="I71" s="101"/>
      <c r="J71" s="101"/>
      <c r="K71" s="140"/>
    </row>
    <row r="72" spans="2:11" s="104" customFormat="1" ht="18.75" customHeight="1" x14ac:dyDescent="0.2">
      <c r="B72" s="132"/>
      <c r="C72" s="133"/>
      <c r="D72" s="134" t="s">
        <v>346</v>
      </c>
      <c r="E72" s="135"/>
      <c r="F72" s="136">
        <f>SUM(F74:F100)</f>
        <v>164983420</v>
      </c>
      <c r="G72" s="137"/>
      <c r="H72" s="167"/>
      <c r="I72" s="101"/>
      <c r="J72" s="101"/>
      <c r="K72" s="140"/>
    </row>
    <row r="73" spans="2:11" s="104" customFormat="1" ht="12.75" customHeight="1" x14ac:dyDescent="0.2">
      <c r="B73" s="138"/>
      <c r="C73" s="99"/>
      <c r="D73" s="116"/>
      <c r="E73" s="101"/>
      <c r="F73" s="117"/>
      <c r="G73" s="114"/>
      <c r="H73" s="165"/>
      <c r="I73" s="101"/>
      <c r="J73" s="101"/>
      <c r="K73" s="140"/>
    </row>
    <row r="74" spans="2:11" s="104" customFormat="1" ht="18.75" customHeight="1" x14ac:dyDescent="0.2">
      <c r="B74" s="138"/>
      <c r="C74" s="99"/>
      <c r="D74" s="101" t="s">
        <v>347</v>
      </c>
      <c r="E74" s="101"/>
      <c r="F74" s="114">
        <f>183667+53130+122446-12120+182987+193319+504056+146934+146934+68632+20646</f>
        <v>1610631</v>
      </c>
      <c r="G74" s="114"/>
      <c r="H74" s="166"/>
      <c r="I74" s="101"/>
      <c r="J74" s="101"/>
      <c r="K74" s="140"/>
    </row>
    <row r="75" spans="2:11" s="104" customFormat="1" ht="18.75" customHeight="1" x14ac:dyDescent="0.2">
      <c r="B75" s="138"/>
      <c r="C75" s="99"/>
      <c r="D75" s="101" t="s">
        <v>348</v>
      </c>
      <c r="E75" s="101"/>
      <c r="F75" s="114"/>
      <c r="G75" s="114"/>
      <c r="H75" s="139"/>
      <c r="I75" s="101"/>
      <c r="J75" s="101"/>
      <c r="K75" s="140"/>
    </row>
    <row r="76" spans="2:11" s="104" customFormat="1" ht="18.75" customHeight="1" x14ac:dyDescent="0.2">
      <c r="B76" s="138"/>
      <c r="C76" s="99"/>
      <c r="D76" s="107" t="s">
        <v>357</v>
      </c>
      <c r="E76" s="101"/>
      <c r="F76" s="114">
        <v>24930</v>
      </c>
      <c r="G76" s="114"/>
      <c r="H76" s="139"/>
      <c r="I76" s="101"/>
      <c r="J76" s="101"/>
      <c r="K76" s="140"/>
    </row>
    <row r="77" spans="2:11" s="104" customFormat="1" ht="18.75" customHeight="1" x14ac:dyDescent="0.2">
      <c r="B77" s="138"/>
      <c r="C77" s="99"/>
      <c r="D77" s="107" t="s">
        <v>358</v>
      </c>
      <c r="E77" s="101"/>
      <c r="F77" s="114">
        <v>-3229990</v>
      </c>
      <c r="G77" s="114"/>
      <c r="H77" s="139"/>
      <c r="I77" s="101"/>
      <c r="J77" s="101"/>
      <c r="K77" s="140"/>
    </row>
    <row r="78" spans="2:11" s="104" customFormat="1" ht="18.75" customHeight="1" x14ac:dyDescent="0.2">
      <c r="B78" s="138"/>
      <c r="C78" s="99"/>
      <c r="D78" s="107" t="s">
        <v>349</v>
      </c>
      <c r="E78" s="101"/>
      <c r="F78" s="114">
        <v>11337960</v>
      </c>
      <c r="G78" s="114"/>
      <c r="H78" s="139"/>
      <c r="I78" s="101"/>
      <c r="J78" s="101"/>
      <c r="K78" s="140"/>
    </row>
    <row r="79" spans="2:11" s="104" customFormat="1" ht="39" customHeight="1" x14ac:dyDescent="0.2">
      <c r="B79" s="138"/>
      <c r="C79" s="99"/>
      <c r="D79" s="107" t="s">
        <v>350</v>
      </c>
      <c r="E79" s="101"/>
      <c r="F79" s="114">
        <f>515600+50092010-504056</f>
        <v>50103554</v>
      </c>
      <c r="G79" s="114"/>
      <c r="H79" s="163" t="s">
        <v>396</v>
      </c>
      <c r="I79" s="101"/>
      <c r="J79" s="101"/>
      <c r="K79" s="140"/>
    </row>
    <row r="80" spans="2:11" s="104" customFormat="1" ht="18.75" customHeight="1" x14ac:dyDescent="0.2">
      <c r="B80" s="138"/>
      <c r="C80" s="99"/>
      <c r="D80" s="107" t="s">
        <v>351</v>
      </c>
      <c r="E80" s="101"/>
      <c r="F80" s="114">
        <v>42226640</v>
      </c>
      <c r="G80" s="114"/>
      <c r="H80" s="139"/>
      <c r="I80" s="101"/>
      <c r="J80" s="101"/>
      <c r="K80" s="140"/>
    </row>
    <row r="81" spans="2:11" s="104" customFormat="1" ht="18.75" customHeight="1" x14ac:dyDescent="0.2">
      <c r="B81" s="138"/>
      <c r="C81" s="99"/>
      <c r="D81" s="107" t="s">
        <v>352</v>
      </c>
      <c r="E81" s="101"/>
      <c r="F81" s="114">
        <v>14127250</v>
      </c>
      <c r="G81" s="114"/>
      <c r="H81" s="139"/>
      <c r="I81" s="101"/>
      <c r="J81" s="101"/>
      <c r="K81" s="140"/>
    </row>
    <row r="82" spans="2:11" s="104" customFormat="1" ht="30.75" customHeight="1" x14ac:dyDescent="0.2">
      <c r="B82" s="138"/>
      <c r="C82" s="99"/>
      <c r="D82" s="169" t="s">
        <v>353</v>
      </c>
      <c r="E82" s="175"/>
      <c r="F82" s="171">
        <v>5222150</v>
      </c>
      <c r="G82" s="171"/>
      <c r="H82" s="180" t="s">
        <v>418</v>
      </c>
      <c r="I82" s="101"/>
      <c r="J82" s="101"/>
      <c r="K82" s="140"/>
    </row>
    <row r="83" spans="2:11" s="104" customFormat="1" ht="18.75" customHeight="1" x14ac:dyDescent="0.2">
      <c r="B83" s="138"/>
      <c r="C83" s="99"/>
      <c r="D83" s="169" t="s">
        <v>354</v>
      </c>
      <c r="E83" s="175"/>
      <c r="F83" s="171">
        <v>319560</v>
      </c>
      <c r="G83" s="171"/>
      <c r="H83" s="173"/>
      <c r="I83" s="101"/>
      <c r="J83" s="101"/>
      <c r="K83" s="140"/>
    </row>
    <row r="84" spans="2:11" s="104" customFormat="1" ht="18.75" customHeight="1" x14ac:dyDescent="0.2">
      <c r="B84" s="138"/>
      <c r="C84" s="99"/>
      <c r="D84" s="107" t="s">
        <v>355</v>
      </c>
      <c r="E84" s="101"/>
      <c r="F84" s="114">
        <v>75300</v>
      </c>
      <c r="G84" s="114"/>
      <c r="H84" s="139"/>
      <c r="I84" s="101"/>
      <c r="J84" s="101"/>
      <c r="K84" s="140"/>
    </row>
    <row r="85" spans="2:11" s="104" customFormat="1" ht="27" customHeight="1" x14ac:dyDescent="0.2">
      <c r="B85" s="138"/>
      <c r="C85" s="99"/>
      <c r="D85" s="108" t="s">
        <v>356</v>
      </c>
      <c r="E85" s="101"/>
      <c r="F85" s="114">
        <v>4799050</v>
      </c>
      <c r="G85" s="114"/>
      <c r="H85" s="139"/>
      <c r="I85" s="101"/>
      <c r="J85" s="101"/>
      <c r="K85" s="140"/>
    </row>
    <row r="86" spans="2:11" s="104" customFormat="1" ht="18.75" customHeight="1" x14ac:dyDescent="0.2">
      <c r="B86" s="138"/>
      <c r="C86" s="99"/>
      <c r="D86" s="101" t="s">
        <v>359</v>
      </c>
      <c r="E86" s="101"/>
      <c r="F86" s="114"/>
      <c r="G86" s="114"/>
      <c r="H86" s="139"/>
      <c r="I86" s="101"/>
      <c r="J86" s="101"/>
      <c r="K86" s="140"/>
    </row>
    <row r="87" spans="2:11" s="104" customFormat="1" ht="18.75" customHeight="1" x14ac:dyDescent="0.2">
      <c r="B87" s="138"/>
      <c r="C87" s="99"/>
      <c r="D87" s="107" t="s">
        <v>360</v>
      </c>
      <c r="E87" s="101"/>
      <c r="F87" s="114">
        <f>12120+3878180</f>
        <v>3890300</v>
      </c>
      <c r="G87" s="114"/>
      <c r="H87" s="139"/>
      <c r="I87" s="101"/>
      <c r="J87" s="101"/>
      <c r="K87" s="140"/>
    </row>
    <row r="88" spans="2:11" s="104" customFormat="1" ht="18.75" customHeight="1" x14ac:dyDescent="0.2">
      <c r="B88" s="138"/>
      <c r="C88" s="99"/>
      <c r="D88" s="107" t="s">
        <v>365</v>
      </c>
      <c r="E88" s="101"/>
      <c r="F88" s="114">
        <v>608600</v>
      </c>
      <c r="G88" s="114"/>
      <c r="H88" s="139" t="s">
        <v>366</v>
      </c>
      <c r="I88" s="101"/>
      <c r="J88" s="101"/>
      <c r="K88" s="140"/>
    </row>
    <row r="89" spans="2:11" s="104" customFormat="1" ht="18.75" customHeight="1" x14ac:dyDescent="0.2">
      <c r="B89" s="138"/>
      <c r="C89" s="99"/>
      <c r="D89" s="107" t="s">
        <v>361</v>
      </c>
      <c r="E89" s="101"/>
      <c r="F89" s="114">
        <f>-146934+25340</f>
        <v>-121594</v>
      </c>
      <c r="G89" s="114"/>
      <c r="H89" s="139" t="s">
        <v>367</v>
      </c>
      <c r="I89" s="101"/>
      <c r="J89" s="101"/>
      <c r="K89" s="140"/>
    </row>
    <row r="90" spans="2:11" s="104" customFormat="1" ht="18.75" customHeight="1" x14ac:dyDescent="0.2">
      <c r="B90" s="138"/>
      <c r="C90" s="99"/>
      <c r="D90" s="107" t="s">
        <v>362</v>
      </c>
      <c r="E90" s="101"/>
      <c r="F90" s="114">
        <f>99300+29980-146934</f>
        <v>-17654</v>
      </c>
      <c r="G90" s="114"/>
      <c r="H90" s="139" t="s">
        <v>367</v>
      </c>
      <c r="I90" s="101"/>
      <c r="J90" s="101"/>
      <c r="K90" s="140"/>
    </row>
    <row r="91" spans="2:11" s="104" customFormat="1" ht="18.75" customHeight="1" x14ac:dyDescent="0.2">
      <c r="B91" s="138"/>
      <c r="C91" s="99"/>
      <c r="D91" s="107" t="s">
        <v>363</v>
      </c>
      <c r="E91" s="101"/>
      <c r="F91" s="114">
        <f>-68632+10210</f>
        <v>-58422</v>
      </c>
      <c r="G91" s="114"/>
      <c r="H91" s="139" t="s">
        <v>367</v>
      </c>
      <c r="I91" s="101"/>
      <c r="J91" s="101"/>
      <c r="K91" s="140"/>
    </row>
    <row r="92" spans="2:11" s="104" customFormat="1" ht="18.75" customHeight="1" x14ac:dyDescent="0.2">
      <c r="B92" s="138"/>
      <c r="C92" s="99"/>
      <c r="D92" s="107" t="s">
        <v>420</v>
      </c>
      <c r="E92" s="101"/>
      <c r="F92" s="114">
        <f>547470+156360</f>
        <v>703830</v>
      </c>
      <c r="G92" s="114"/>
      <c r="H92" s="139"/>
      <c r="I92" s="101"/>
      <c r="J92" s="101"/>
      <c r="K92" s="140"/>
    </row>
    <row r="93" spans="2:11" s="104" customFormat="1" ht="18.75" customHeight="1" x14ac:dyDescent="0.2">
      <c r="B93" s="138"/>
      <c r="C93" s="99"/>
      <c r="D93" s="107" t="s">
        <v>364</v>
      </c>
      <c r="E93" s="101"/>
      <c r="F93" s="114">
        <v>695520</v>
      </c>
      <c r="G93" s="114"/>
      <c r="H93" s="139" t="s">
        <v>419</v>
      </c>
      <c r="I93" s="101"/>
      <c r="J93" s="101"/>
      <c r="K93" s="140"/>
    </row>
    <row r="94" spans="2:11" s="104" customFormat="1" ht="18.75" customHeight="1" x14ac:dyDescent="0.2">
      <c r="B94" s="138"/>
      <c r="C94" s="99"/>
      <c r="D94" s="107" t="s">
        <v>368</v>
      </c>
      <c r="E94" s="101"/>
      <c r="F94" s="114">
        <v>-3810</v>
      </c>
      <c r="G94" s="114"/>
      <c r="H94" s="139" t="s">
        <v>369</v>
      </c>
      <c r="I94" s="101"/>
      <c r="J94" s="101"/>
      <c r="K94" s="140"/>
    </row>
    <row r="95" spans="2:11" s="104" customFormat="1" ht="18.75" customHeight="1" x14ac:dyDescent="0.2">
      <c r="B95" s="138"/>
      <c r="C95" s="99"/>
      <c r="D95" s="101" t="s">
        <v>370</v>
      </c>
      <c r="E95" s="101"/>
      <c r="F95" s="114">
        <f>-183667+5908200</f>
        <v>5724533</v>
      </c>
      <c r="G95" s="114"/>
      <c r="H95" s="139"/>
      <c r="I95" s="101"/>
      <c r="J95" s="101"/>
      <c r="K95" s="140"/>
    </row>
    <row r="96" spans="2:11" s="104" customFormat="1" ht="18.75" customHeight="1" x14ac:dyDescent="0.2">
      <c r="B96" s="138"/>
      <c r="C96" s="99"/>
      <c r="D96" s="101" t="s">
        <v>371</v>
      </c>
      <c r="E96" s="101"/>
      <c r="F96" s="114">
        <f>-20646+3710</f>
        <v>-16936</v>
      </c>
      <c r="G96" s="114"/>
      <c r="H96" s="139" t="s">
        <v>372</v>
      </c>
      <c r="I96" s="101"/>
      <c r="J96" s="101"/>
      <c r="K96" s="140"/>
    </row>
    <row r="97" spans="2:11" s="104" customFormat="1" ht="18.75" customHeight="1" x14ac:dyDescent="0.2">
      <c r="B97" s="138"/>
      <c r="C97" s="99"/>
      <c r="D97" s="101" t="s">
        <v>373</v>
      </c>
      <c r="E97" s="101"/>
      <c r="F97" s="114">
        <f>-122446+1496570</f>
        <v>1374124</v>
      </c>
      <c r="G97" s="114"/>
      <c r="H97" s="173" t="s">
        <v>422</v>
      </c>
      <c r="I97" s="101"/>
      <c r="J97" s="101"/>
      <c r="K97" s="140"/>
    </row>
    <row r="98" spans="2:11" s="104" customFormat="1" ht="18.75" customHeight="1" x14ac:dyDescent="0.2">
      <c r="B98" s="138"/>
      <c r="C98" s="99"/>
      <c r="D98" s="101" t="s">
        <v>374</v>
      </c>
      <c r="E98" s="101"/>
      <c r="F98" s="114">
        <f>-193319+6629480</f>
        <v>6436161</v>
      </c>
      <c r="G98" s="114"/>
      <c r="H98" s="173" t="s">
        <v>423</v>
      </c>
      <c r="I98" s="101"/>
      <c r="J98" s="101"/>
      <c r="K98" s="140"/>
    </row>
    <row r="99" spans="2:11" s="104" customFormat="1" ht="18.75" customHeight="1" x14ac:dyDescent="0.2">
      <c r="B99" s="138"/>
      <c r="C99" s="99"/>
      <c r="D99" s="101" t="s">
        <v>375</v>
      </c>
      <c r="E99" s="101"/>
      <c r="F99" s="114">
        <v>8100</v>
      </c>
      <c r="G99" s="114"/>
      <c r="H99" s="139" t="s">
        <v>372</v>
      </c>
      <c r="I99" s="101"/>
      <c r="J99" s="101"/>
      <c r="K99" s="140"/>
    </row>
    <row r="100" spans="2:11" s="104" customFormat="1" ht="18.75" customHeight="1" x14ac:dyDescent="0.2">
      <c r="B100" s="138"/>
      <c r="C100" s="99"/>
      <c r="D100" s="101" t="s">
        <v>376</v>
      </c>
      <c r="E100" s="101">
        <v>18811020</v>
      </c>
      <c r="F100" s="114">
        <f>-182987+19326620</f>
        <v>19143633</v>
      </c>
      <c r="G100" s="114"/>
      <c r="H100" s="173" t="s">
        <v>424</v>
      </c>
      <c r="I100" s="101"/>
      <c r="J100" s="101"/>
      <c r="K100" s="140"/>
    </row>
    <row r="101" spans="2:11" s="104" customFormat="1" ht="8.25" customHeight="1" x14ac:dyDescent="0.2">
      <c r="B101" s="138"/>
      <c r="C101" s="99"/>
      <c r="D101" s="101"/>
      <c r="E101" s="101"/>
      <c r="F101" s="114"/>
      <c r="G101" s="114"/>
      <c r="H101" s="139"/>
      <c r="I101" s="101"/>
      <c r="J101" s="101"/>
      <c r="K101" s="140"/>
    </row>
    <row r="102" spans="2:11" s="104" customFormat="1" ht="18.75" customHeight="1" x14ac:dyDescent="0.2">
      <c r="B102" s="138"/>
      <c r="C102" s="99"/>
      <c r="D102" s="116" t="s">
        <v>401</v>
      </c>
      <c r="E102" s="101"/>
      <c r="F102" s="114"/>
      <c r="G102" s="114"/>
      <c r="H102" s="139"/>
      <c r="I102" s="101"/>
      <c r="J102" s="101"/>
      <c r="K102" s="140"/>
    </row>
    <row r="103" spans="2:11" s="104" customFormat="1" ht="18.75" customHeight="1" x14ac:dyDescent="0.2">
      <c r="B103" s="138"/>
      <c r="C103" s="99"/>
      <c r="D103" s="101" t="s">
        <v>402</v>
      </c>
      <c r="E103" s="101"/>
      <c r="F103" s="117">
        <v>5478120</v>
      </c>
      <c r="G103" s="114"/>
      <c r="H103" s="139"/>
      <c r="I103" s="101"/>
      <c r="J103" s="101"/>
      <c r="K103" s="140"/>
    </row>
    <row r="104" spans="2:11" s="104" customFormat="1" ht="18.75" customHeight="1" x14ac:dyDescent="0.2">
      <c r="B104" s="138"/>
      <c r="C104" s="99"/>
      <c r="D104" s="122" t="s">
        <v>403</v>
      </c>
      <c r="E104" s="101"/>
      <c r="F104" s="123">
        <v>1101280</v>
      </c>
      <c r="G104" s="114"/>
      <c r="H104" s="139"/>
      <c r="I104" s="101"/>
      <c r="J104" s="101"/>
      <c r="K104" s="140"/>
    </row>
    <row r="105" spans="2:11" s="104" customFormat="1" ht="19.5" customHeight="1" x14ac:dyDescent="0.2">
      <c r="B105" s="138"/>
      <c r="C105" s="140"/>
      <c r="D105" s="130" t="s">
        <v>377</v>
      </c>
      <c r="E105" s="131"/>
      <c r="F105" s="117">
        <f>+F103+F72+F47+F10+F104</f>
        <v>879909410</v>
      </c>
      <c r="G105" s="114"/>
      <c r="H105" s="139"/>
      <c r="I105" s="101"/>
      <c r="J105" s="101"/>
      <c r="K105" s="140"/>
    </row>
    <row r="106" spans="2:11" s="104" customFormat="1" ht="6.75" customHeight="1" thickBot="1" x14ac:dyDescent="0.25">
      <c r="B106" s="141"/>
      <c r="C106" s="126"/>
      <c r="D106" s="127"/>
      <c r="E106" s="127"/>
      <c r="F106" s="128"/>
      <c r="G106" s="128"/>
      <c r="H106" s="142"/>
      <c r="I106" s="101"/>
      <c r="J106" s="101"/>
      <c r="K106" s="140"/>
    </row>
    <row r="107" spans="2:11" s="90" customFormat="1" ht="18.75" customHeight="1" x14ac:dyDescent="0.2">
      <c r="D107" s="104"/>
      <c r="F107" s="115"/>
      <c r="G107" s="115"/>
      <c r="I107" s="152"/>
      <c r="J107" s="152"/>
      <c r="K107" s="152"/>
    </row>
    <row r="108" spans="2:11" s="90" customFormat="1" ht="18.75" customHeight="1" x14ac:dyDescent="0.2">
      <c r="D108" s="104"/>
      <c r="F108" s="115"/>
      <c r="G108" s="115"/>
      <c r="I108" s="152"/>
      <c r="J108" s="152"/>
      <c r="K108" s="152"/>
    </row>
    <row r="109" spans="2:11" s="90" customFormat="1" ht="18.75" customHeight="1" x14ac:dyDescent="0.2">
      <c r="D109" s="104"/>
      <c r="F109" s="115"/>
      <c r="G109" s="115"/>
      <c r="I109" s="152"/>
      <c r="J109" s="152"/>
      <c r="K109" s="152"/>
    </row>
    <row r="110" spans="2:11" s="90" customFormat="1" ht="18.75" customHeight="1" x14ac:dyDescent="0.2">
      <c r="D110" s="104"/>
      <c r="F110" s="115"/>
      <c r="G110" s="115"/>
      <c r="I110" s="152"/>
      <c r="J110" s="152"/>
      <c r="K110" s="152"/>
    </row>
    <row r="111" spans="2:11" s="90" customFormat="1" ht="18.75" customHeight="1" x14ac:dyDescent="0.2">
      <c r="D111" s="104"/>
      <c r="F111" s="115"/>
      <c r="G111" s="115"/>
      <c r="I111" s="152"/>
      <c r="J111" s="152"/>
      <c r="K111" s="152"/>
    </row>
    <row r="112" spans="2:11" s="90" customFormat="1" ht="18.75" customHeight="1" x14ac:dyDescent="0.2">
      <c r="D112" s="104"/>
      <c r="F112" s="115"/>
      <c r="G112" s="115"/>
      <c r="I112" s="152"/>
      <c r="J112" s="152"/>
      <c r="K112" s="152"/>
    </row>
    <row r="113" spans="4:11" s="90" customFormat="1" ht="18.75" customHeight="1" x14ac:dyDescent="0.2">
      <c r="D113" s="104"/>
      <c r="F113" s="115"/>
      <c r="G113" s="115"/>
      <c r="I113" s="152"/>
      <c r="J113" s="152"/>
      <c r="K113" s="152"/>
    </row>
    <row r="114" spans="4:11" s="90" customFormat="1" ht="18.75" customHeight="1" x14ac:dyDescent="0.2">
      <c r="D114" s="104"/>
      <c r="F114" s="115"/>
      <c r="G114" s="115"/>
      <c r="I114" s="152"/>
      <c r="J114" s="152"/>
      <c r="K114" s="152"/>
    </row>
    <row r="115" spans="4:11" s="90" customFormat="1" ht="18.75" customHeight="1" x14ac:dyDescent="0.2">
      <c r="D115" s="104"/>
      <c r="F115" s="115"/>
      <c r="G115" s="115"/>
      <c r="I115" s="152"/>
      <c r="J115" s="152"/>
      <c r="K115" s="152"/>
    </row>
    <row r="116" spans="4:11" s="90" customFormat="1" ht="18.75" customHeight="1" x14ac:dyDescent="0.2">
      <c r="D116" s="104"/>
      <c r="F116" s="115"/>
      <c r="G116" s="115"/>
      <c r="I116" s="152"/>
      <c r="J116" s="152"/>
      <c r="K116" s="152"/>
    </row>
    <row r="117" spans="4:11" s="90" customFormat="1" ht="18.75" customHeight="1" x14ac:dyDescent="0.2">
      <c r="D117" s="104"/>
      <c r="F117" s="115"/>
      <c r="G117" s="115"/>
      <c r="I117" s="152"/>
      <c r="J117" s="152"/>
      <c r="K117" s="152"/>
    </row>
    <row r="118" spans="4:11" s="90" customFormat="1" ht="18.75" customHeight="1" x14ac:dyDescent="0.2">
      <c r="D118" s="104"/>
      <c r="F118" s="115"/>
      <c r="G118" s="115"/>
      <c r="I118" s="152"/>
      <c r="J118" s="152"/>
      <c r="K118" s="152"/>
    </row>
    <row r="119" spans="4:11" s="90" customFormat="1" ht="18.75" customHeight="1" x14ac:dyDescent="0.2">
      <c r="D119" s="104"/>
      <c r="F119" s="115"/>
      <c r="G119" s="115"/>
      <c r="I119" s="152"/>
      <c r="J119" s="152"/>
      <c r="K119" s="152"/>
    </row>
    <row r="120" spans="4:11" s="90" customFormat="1" ht="18.75" customHeight="1" x14ac:dyDescent="0.2">
      <c r="D120" s="104"/>
      <c r="F120" s="115"/>
      <c r="G120" s="115"/>
      <c r="I120" s="152"/>
      <c r="J120" s="152"/>
      <c r="K120" s="152"/>
    </row>
    <row r="121" spans="4:11" s="90" customFormat="1" ht="18.75" customHeight="1" x14ac:dyDescent="0.2">
      <c r="D121" s="104"/>
      <c r="F121" s="115"/>
      <c r="G121" s="115"/>
      <c r="I121" s="152"/>
      <c r="J121" s="152"/>
      <c r="K121" s="152"/>
    </row>
    <row r="122" spans="4:11" s="90" customFormat="1" ht="18.75" customHeight="1" x14ac:dyDescent="0.2">
      <c r="D122" s="104"/>
      <c r="F122" s="115"/>
      <c r="G122" s="115"/>
      <c r="I122" s="152"/>
      <c r="J122" s="152"/>
      <c r="K122" s="152"/>
    </row>
    <row r="123" spans="4:11" s="90" customFormat="1" ht="18.75" customHeight="1" x14ac:dyDescent="0.2">
      <c r="D123" s="104"/>
      <c r="F123" s="115"/>
      <c r="G123" s="115"/>
      <c r="I123" s="152"/>
      <c r="J123" s="152"/>
      <c r="K123" s="152"/>
    </row>
    <row r="124" spans="4:11" s="90" customFormat="1" ht="18.75" customHeight="1" x14ac:dyDescent="0.2">
      <c r="D124" s="104"/>
      <c r="F124" s="115"/>
      <c r="G124" s="115"/>
      <c r="I124" s="152"/>
      <c r="J124" s="152"/>
      <c r="K124" s="152"/>
    </row>
    <row r="125" spans="4:11" s="90" customFormat="1" ht="18.75" customHeight="1" x14ac:dyDescent="0.2">
      <c r="D125" s="104"/>
      <c r="F125" s="115"/>
      <c r="G125" s="115"/>
      <c r="I125" s="152"/>
      <c r="J125" s="152"/>
      <c r="K125" s="152"/>
    </row>
    <row r="126" spans="4:11" s="90" customFormat="1" ht="18.75" customHeight="1" x14ac:dyDescent="0.2">
      <c r="D126" s="104"/>
      <c r="F126" s="115"/>
      <c r="G126" s="115"/>
      <c r="I126" s="152"/>
      <c r="J126" s="152"/>
      <c r="K126" s="152"/>
    </row>
    <row r="127" spans="4:11" s="90" customFormat="1" ht="18.75" customHeight="1" x14ac:dyDescent="0.2">
      <c r="D127" s="104"/>
      <c r="F127" s="115"/>
      <c r="G127" s="115"/>
      <c r="I127" s="152"/>
      <c r="J127" s="152"/>
      <c r="K127" s="152"/>
    </row>
    <row r="128" spans="4:11" s="90" customFormat="1" ht="18.75" customHeight="1" x14ac:dyDescent="0.2">
      <c r="D128" s="104"/>
      <c r="F128" s="115"/>
      <c r="G128" s="115"/>
      <c r="I128" s="152"/>
      <c r="J128" s="152"/>
      <c r="K128" s="152"/>
    </row>
    <row r="129" spans="4:11" s="90" customFormat="1" ht="18.75" customHeight="1" x14ac:dyDescent="0.2">
      <c r="D129" s="104"/>
      <c r="F129" s="115"/>
      <c r="G129" s="115"/>
      <c r="I129" s="152"/>
      <c r="J129" s="152"/>
      <c r="K129" s="152"/>
    </row>
    <row r="130" spans="4:11" s="90" customFormat="1" ht="18.75" customHeight="1" x14ac:dyDescent="0.2">
      <c r="D130" s="104"/>
      <c r="F130" s="115"/>
      <c r="G130" s="115"/>
      <c r="I130" s="152"/>
      <c r="J130" s="152"/>
      <c r="K130" s="152"/>
    </row>
    <row r="131" spans="4:11" s="90" customFormat="1" ht="18.75" customHeight="1" x14ac:dyDescent="0.2">
      <c r="D131" s="104"/>
      <c r="F131" s="115"/>
      <c r="G131" s="115"/>
      <c r="I131" s="152"/>
      <c r="J131" s="152"/>
      <c r="K131" s="152"/>
    </row>
    <row r="132" spans="4:11" s="90" customFormat="1" ht="18.75" customHeight="1" x14ac:dyDescent="0.2">
      <c r="D132" s="104"/>
      <c r="F132" s="115"/>
      <c r="G132" s="115"/>
      <c r="I132" s="152"/>
      <c r="J132" s="152"/>
      <c r="K132" s="152"/>
    </row>
    <row r="133" spans="4:11" s="90" customFormat="1" ht="18.75" customHeight="1" x14ac:dyDescent="0.2">
      <c r="D133" s="104"/>
      <c r="F133" s="115"/>
      <c r="G133" s="115"/>
      <c r="I133" s="152"/>
      <c r="J133" s="152"/>
      <c r="K133" s="152"/>
    </row>
    <row r="134" spans="4:11" s="90" customFormat="1" ht="18.75" customHeight="1" x14ac:dyDescent="0.2">
      <c r="D134" s="104"/>
      <c r="F134" s="115"/>
      <c r="G134" s="115"/>
      <c r="I134" s="152"/>
      <c r="J134" s="152"/>
      <c r="K134" s="152"/>
    </row>
    <row r="135" spans="4:11" s="90" customFormat="1" ht="18.75" customHeight="1" x14ac:dyDescent="0.2">
      <c r="D135" s="104"/>
      <c r="F135" s="109"/>
      <c r="G135" s="115"/>
      <c r="I135" s="152"/>
      <c r="J135" s="152"/>
      <c r="K135" s="152"/>
    </row>
  </sheetData>
  <mergeCells count="2">
    <mergeCell ref="C2:H5"/>
    <mergeCell ref="C7:D8"/>
  </mergeCells>
  <pageMargins left="3.937007874015748E-2" right="3.937007874015748E-2" top="0.31496062992125984" bottom="0.31496062992125984" header="0.31496062992125984" footer="0.31496062992125984"/>
  <pageSetup paperSize="9" scale="80" fitToHeight="0" orientation="portrait" r:id="rId1"/>
  <headerFooter>
    <oddFooter>&amp;L&amp;F&amp;R3. april 2018</oddFooter>
  </headerFooter>
  <rowBreaks count="2" manualBreakCount="2">
    <brk id="45" max="16383" man="1"/>
    <brk id="71" max="16383" man="1"/>
  </rowBreaks>
  <colBreaks count="2" manualBreakCount="2">
    <brk id="1" max="1048575" man="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UserGuide"/>
  <dimension ref="A1:C101"/>
  <sheetViews>
    <sheetView workbookViewId="0">
      <pane ySplit="1" topLeftCell="A29" activePane="bottomLeft" state="frozen"/>
      <selection pane="bottomLeft" activeCell="B36" sqref="B36"/>
    </sheetView>
  </sheetViews>
  <sheetFormatPr defaultColWidth="9.140625" defaultRowHeight="12.75" x14ac:dyDescent="0.2"/>
  <cols>
    <col min="1" max="1" width="23.28515625" style="4" customWidth="1"/>
    <col min="2" max="2" width="68" style="5" customWidth="1"/>
    <col min="3" max="3" width="56.7109375" style="7" customWidth="1"/>
    <col min="4" max="16384" width="9.140625" style="3"/>
  </cols>
  <sheetData>
    <row r="1" spans="1:3" s="2" customFormat="1" ht="17.25" thickTop="1" thickBot="1" x14ac:dyDescent="0.25">
      <c r="B1" s="2" t="s">
        <v>12</v>
      </c>
      <c r="C1" s="8" t="s">
        <v>13</v>
      </c>
    </row>
    <row r="2" spans="1:3" s="11" customFormat="1" ht="16.5" thickTop="1" x14ac:dyDescent="0.2">
      <c r="C2" s="14"/>
    </row>
    <row r="3" spans="1:3" ht="15.75" x14ac:dyDescent="0.2">
      <c r="A3" s="9" t="s">
        <v>33</v>
      </c>
    </row>
    <row r="4" spans="1:3" ht="51" x14ac:dyDescent="0.2">
      <c r="A4" s="15"/>
      <c r="B4" s="5" t="s">
        <v>104</v>
      </c>
    </row>
    <row r="5" spans="1:3" ht="25.5" x14ac:dyDescent="0.2">
      <c r="A5" s="15"/>
      <c r="B5" s="5" t="s">
        <v>100</v>
      </c>
    </row>
    <row r="6" spans="1:3" ht="25.5" x14ac:dyDescent="0.2">
      <c r="A6" s="15"/>
      <c r="B6" s="5" t="s">
        <v>101</v>
      </c>
    </row>
    <row r="7" spans="1:3" ht="38.25" x14ac:dyDescent="0.2">
      <c r="A7" s="15"/>
      <c r="B7" s="5" t="s">
        <v>105</v>
      </c>
    </row>
    <row r="8" spans="1:3" ht="25.5" x14ac:dyDescent="0.2">
      <c r="A8" s="15"/>
      <c r="B8" s="5" t="s">
        <v>156</v>
      </c>
    </row>
    <row r="9" spans="1:3" ht="25.5" x14ac:dyDescent="0.2">
      <c r="A9" s="15"/>
      <c r="B9" s="5" t="s">
        <v>102</v>
      </c>
    </row>
    <row r="10" spans="1:3" ht="39.75" customHeight="1" x14ac:dyDescent="0.2">
      <c r="A10" s="39"/>
      <c r="B10" s="5" t="s">
        <v>99</v>
      </c>
    </row>
    <row r="11" spans="1:3" ht="27" customHeight="1" x14ac:dyDescent="0.2">
      <c r="A11" s="39"/>
      <c r="B11" s="5" t="s">
        <v>103</v>
      </c>
    </row>
    <row r="12" spans="1:3" ht="15.75" customHeight="1" x14ac:dyDescent="0.2">
      <c r="A12" s="39"/>
    </row>
    <row r="13" spans="1:3" ht="18.75" customHeight="1" x14ac:dyDescent="0.2">
      <c r="A13" s="6" t="s">
        <v>23</v>
      </c>
    </row>
    <row r="14" spans="1:3" ht="38.25" x14ac:dyDescent="0.2">
      <c r="A14" s="16" t="s">
        <v>54</v>
      </c>
      <c r="B14" s="5" t="s">
        <v>66</v>
      </c>
    </row>
    <row r="15" spans="1:3" ht="51" x14ac:dyDescent="0.2">
      <c r="A15" s="4" t="s">
        <v>10</v>
      </c>
      <c r="B15" s="5" t="s">
        <v>27</v>
      </c>
    </row>
    <row r="16" spans="1:3" ht="51" x14ac:dyDescent="0.2">
      <c r="A16" s="4" t="s">
        <v>87</v>
      </c>
      <c r="B16" s="5" t="s">
        <v>136</v>
      </c>
    </row>
    <row r="17" spans="1:2" ht="25.5" x14ac:dyDescent="0.2">
      <c r="A17" s="4" t="s">
        <v>11</v>
      </c>
      <c r="B17" s="5" t="s">
        <v>88</v>
      </c>
    </row>
    <row r="18" spans="1:2" ht="25.5" x14ac:dyDescent="0.2">
      <c r="A18" s="4" t="s">
        <v>68</v>
      </c>
      <c r="B18" s="5" t="s">
        <v>89</v>
      </c>
    </row>
    <row r="19" spans="1:2" x14ac:dyDescent="0.2">
      <c r="B19" s="5" t="s">
        <v>90</v>
      </c>
    </row>
    <row r="20" spans="1:2" x14ac:dyDescent="0.2">
      <c r="A20" s="4" t="s">
        <v>91</v>
      </c>
      <c r="B20" s="5" t="s">
        <v>92</v>
      </c>
    </row>
    <row r="21" spans="1:2" x14ac:dyDescent="0.2">
      <c r="A21" s="4" t="s">
        <v>137</v>
      </c>
      <c r="B21" s="5" t="s">
        <v>138</v>
      </c>
    </row>
    <row r="22" spans="1:2" ht="38.25" x14ac:dyDescent="0.2">
      <c r="A22" s="4" t="s">
        <v>69</v>
      </c>
      <c r="B22" s="5" t="s">
        <v>74</v>
      </c>
    </row>
    <row r="23" spans="1:2" ht="25.5" x14ac:dyDescent="0.2">
      <c r="A23" s="4" t="s">
        <v>70</v>
      </c>
      <c r="B23" s="5" t="s">
        <v>93</v>
      </c>
    </row>
    <row r="24" spans="1:2" ht="25.5" x14ac:dyDescent="0.2">
      <c r="A24" s="4" t="s">
        <v>71</v>
      </c>
      <c r="B24" s="5" t="s">
        <v>72</v>
      </c>
    </row>
    <row r="25" spans="1:2" ht="38.25" x14ac:dyDescent="0.2">
      <c r="A25" s="4" t="s">
        <v>94</v>
      </c>
      <c r="B25" s="5" t="s">
        <v>95</v>
      </c>
    </row>
    <row r="26" spans="1:2" x14ac:dyDescent="0.2">
      <c r="A26" s="4" t="s">
        <v>139</v>
      </c>
      <c r="B26" s="5" t="s">
        <v>140</v>
      </c>
    </row>
    <row r="27" spans="1:2" ht="25.5" x14ac:dyDescent="0.2">
      <c r="A27" s="4" t="s">
        <v>141</v>
      </c>
      <c r="B27" s="5" t="s">
        <v>142</v>
      </c>
    </row>
    <row r="28" spans="1:2" ht="38.25" x14ac:dyDescent="0.2">
      <c r="A28" s="4" t="s">
        <v>67</v>
      </c>
      <c r="B28" s="5" t="s">
        <v>73</v>
      </c>
    </row>
    <row r="29" spans="1:2" ht="38.25" x14ac:dyDescent="0.2">
      <c r="A29" s="4" t="s">
        <v>14</v>
      </c>
      <c r="B29" s="5" t="s">
        <v>96</v>
      </c>
    </row>
    <row r="30" spans="1:2" ht="25.5" x14ac:dyDescent="0.2">
      <c r="A30" s="4" t="s">
        <v>15</v>
      </c>
      <c r="B30" s="5" t="s">
        <v>42</v>
      </c>
    </row>
    <row r="31" spans="1:2" ht="38.25" x14ac:dyDescent="0.2">
      <c r="A31" s="4" t="s">
        <v>75</v>
      </c>
      <c r="B31" s="5" t="s">
        <v>143</v>
      </c>
    </row>
    <row r="32" spans="1:2" ht="25.5" x14ac:dyDescent="0.2">
      <c r="A32" s="4" t="s">
        <v>76</v>
      </c>
      <c r="B32" s="5" t="s">
        <v>144</v>
      </c>
    </row>
    <row r="33" spans="1:2" ht="25.5" x14ac:dyDescent="0.2">
      <c r="A33" s="4" t="s">
        <v>77</v>
      </c>
      <c r="B33" s="5" t="s">
        <v>145</v>
      </c>
    </row>
    <row r="34" spans="1:2" ht="51" x14ac:dyDescent="0.2">
      <c r="A34" s="4" t="s">
        <v>16</v>
      </c>
      <c r="B34" s="5" t="s">
        <v>17</v>
      </c>
    </row>
    <row r="35" spans="1:2" ht="38.25" x14ac:dyDescent="0.2">
      <c r="A35" s="4" t="s">
        <v>18</v>
      </c>
      <c r="B35" s="5" t="s">
        <v>43</v>
      </c>
    </row>
    <row r="36" spans="1:2" ht="25.5" x14ac:dyDescent="0.2">
      <c r="A36" s="4" t="s">
        <v>19</v>
      </c>
      <c r="B36" s="5" t="s">
        <v>44</v>
      </c>
    </row>
    <row r="37" spans="1:2" ht="25.5" x14ac:dyDescent="0.2">
      <c r="A37" s="4" t="s">
        <v>20</v>
      </c>
      <c r="B37" s="5" t="s">
        <v>21</v>
      </c>
    </row>
    <row r="38" spans="1:2" x14ac:dyDescent="0.2">
      <c r="A38" s="4" t="s">
        <v>78</v>
      </c>
      <c r="B38" s="5" t="s">
        <v>79</v>
      </c>
    </row>
    <row r="39" spans="1:2" ht="25.5" x14ac:dyDescent="0.2">
      <c r="A39" s="4" t="s">
        <v>40</v>
      </c>
      <c r="B39" s="5" t="s">
        <v>47</v>
      </c>
    </row>
    <row r="40" spans="1:2" x14ac:dyDescent="0.2">
      <c r="B40" s="5" t="s">
        <v>31</v>
      </c>
    </row>
    <row r="43" spans="1:2" ht="15.75" x14ac:dyDescent="0.2">
      <c r="A43" s="6" t="s">
        <v>22</v>
      </c>
    </row>
    <row r="44" spans="1:2" ht="25.5" x14ac:dyDescent="0.2">
      <c r="B44" s="5" t="s">
        <v>24</v>
      </c>
    </row>
    <row r="45" spans="1:2" ht="30" customHeight="1" x14ac:dyDescent="0.2">
      <c r="B45" s="5" t="s">
        <v>28</v>
      </c>
    </row>
    <row r="46" spans="1:2" x14ac:dyDescent="0.2">
      <c r="B46" s="5" t="s">
        <v>25</v>
      </c>
    </row>
    <row r="47" spans="1:2" ht="51" x14ac:dyDescent="0.2">
      <c r="B47" s="5" t="s">
        <v>26</v>
      </c>
    </row>
    <row r="48" spans="1:2" ht="38.25" x14ac:dyDescent="0.2">
      <c r="B48" s="5" t="s">
        <v>29</v>
      </c>
    </row>
    <row r="49" spans="1:2" x14ac:dyDescent="0.2">
      <c r="B49" s="5" t="s">
        <v>30</v>
      </c>
    </row>
    <row r="50" spans="1:2" ht="38.25" x14ac:dyDescent="0.2">
      <c r="B50" s="5" t="s">
        <v>45</v>
      </c>
    </row>
    <row r="51" spans="1:2" ht="38.25" x14ac:dyDescent="0.2">
      <c r="B51" s="5" t="s">
        <v>46</v>
      </c>
    </row>
    <row r="54" spans="1:2" ht="25.5" x14ac:dyDescent="0.2">
      <c r="A54" s="9" t="s">
        <v>116</v>
      </c>
      <c r="B54" s="5" t="s">
        <v>117</v>
      </c>
    </row>
    <row r="55" spans="1:2" ht="25.5" x14ac:dyDescent="0.2">
      <c r="A55" s="16" t="s">
        <v>54</v>
      </c>
      <c r="B55" s="5" t="s">
        <v>128</v>
      </c>
    </row>
    <row r="56" spans="1:2" ht="25.5" x14ac:dyDescent="0.2">
      <c r="A56" s="16" t="s">
        <v>129</v>
      </c>
      <c r="B56" s="5" t="s">
        <v>130</v>
      </c>
    </row>
    <row r="57" spans="1:2" x14ac:dyDescent="0.2">
      <c r="A57" s="16" t="s">
        <v>131</v>
      </c>
      <c r="B57" s="5" t="s">
        <v>132</v>
      </c>
    </row>
    <row r="58" spans="1:2" ht="25.5" x14ac:dyDescent="0.2">
      <c r="B58" s="5" t="s">
        <v>126</v>
      </c>
    </row>
    <row r="59" spans="1:2" ht="25.5" x14ac:dyDescent="0.2">
      <c r="B59" s="5" t="s">
        <v>127</v>
      </c>
    </row>
    <row r="64" spans="1:2" ht="15.75" x14ac:dyDescent="0.2">
      <c r="A64" s="9" t="s">
        <v>32</v>
      </c>
    </row>
    <row r="65" spans="1:2" ht="15.75" x14ac:dyDescent="0.2">
      <c r="A65" s="6" t="s">
        <v>0</v>
      </c>
    </row>
    <row r="66" spans="1:2" ht="25.5" x14ac:dyDescent="0.2">
      <c r="A66" s="4" t="s">
        <v>154</v>
      </c>
      <c r="B66" s="5" t="s">
        <v>37</v>
      </c>
    </row>
    <row r="67" spans="1:2" ht="38.25" x14ac:dyDescent="0.2">
      <c r="B67" s="5" t="s">
        <v>36</v>
      </c>
    </row>
    <row r="68" spans="1:2" ht="38.25" x14ac:dyDescent="0.2">
      <c r="A68" s="4" t="s">
        <v>38</v>
      </c>
      <c r="B68" s="5" t="s">
        <v>119</v>
      </c>
    </row>
    <row r="69" spans="1:2" ht="25.5" x14ac:dyDescent="0.2">
      <c r="A69" s="4" t="s">
        <v>39</v>
      </c>
      <c r="B69" s="5" t="s">
        <v>118</v>
      </c>
    </row>
    <row r="71" spans="1:2" ht="38.25" x14ac:dyDescent="0.2">
      <c r="A71" s="4" t="s">
        <v>153</v>
      </c>
      <c r="B71" s="5" t="s">
        <v>80</v>
      </c>
    </row>
    <row r="74" spans="1:2" ht="31.5" x14ac:dyDescent="0.2">
      <c r="A74" s="6" t="s">
        <v>97</v>
      </c>
      <c r="B74" s="5" t="s">
        <v>98</v>
      </c>
    </row>
    <row r="76" spans="1:2" ht="31.5" x14ac:dyDescent="0.2">
      <c r="A76" s="6" t="s">
        <v>114</v>
      </c>
      <c r="B76" s="5" t="s">
        <v>115</v>
      </c>
    </row>
    <row r="78" spans="1:2" ht="31.5" x14ac:dyDescent="0.2">
      <c r="A78" s="6" t="s">
        <v>133</v>
      </c>
      <c r="B78" s="5" t="s">
        <v>155</v>
      </c>
    </row>
    <row r="81" spans="1:2" ht="38.25" x14ac:dyDescent="0.2">
      <c r="A81" s="10"/>
      <c r="B81" s="5" t="s">
        <v>34</v>
      </c>
    </row>
    <row r="84" spans="1:2" ht="25.5" x14ac:dyDescent="0.2">
      <c r="A84" s="12" t="s">
        <v>35</v>
      </c>
      <c r="B84" s="5" t="s">
        <v>120</v>
      </c>
    </row>
    <row r="85" spans="1:2" ht="25.5" x14ac:dyDescent="0.2">
      <c r="B85" s="5" t="s">
        <v>152</v>
      </c>
    </row>
    <row r="88" spans="1:2" ht="31.5" x14ac:dyDescent="0.2">
      <c r="A88" s="12" t="s">
        <v>50</v>
      </c>
      <c r="B88" s="5" t="s">
        <v>121</v>
      </c>
    </row>
    <row r="89" spans="1:2" ht="15.75" x14ac:dyDescent="0.2">
      <c r="A89" s="15"/>
      <c r="B89" s="5" t="s">
        <v>51</v>
      </c>
    </row>
    <row r="90" spans="1:2" x14ac:dyDescent="0.2">
      <c r="B90" s="5" t="s">
        <v>146</v>
      </c>
    </row>
    <row r="91" spans="1:2" x14ac:dyDescent="0.2">
      <c r="B91" s="5" t="s">
        <v>147</v>
      </c>
    </row>
    <row r="92" spans="1:2" x14ac:dyDescent="0.2">
      <c r="B92" s="5" t="s">
        <v>148</v>
      </c>
    </row>
    <row r="95" spans="1:2" ht="25.5" x14ac:dyDescent="0.2">
      <c r="A95" s="12" t="s">
        <v>48</v>
      </c>
      <c r="B95" s="5" t="s">
        <v>49</v>
      </c>
    </row>
    <row r="96" spans="1:2" x14ac:dyDescent="0.2">
      <c r="B96" s="5" t="s">
        <v>53</v>
      </c>
    </row>
    <row r="97" spans="2:2" x14ac:dyDescent="0.2">
      <c r="B97" s="5" t="s">
        <v>149</v>
      </c>
    </row>
    <row r="98" spans="2:2" x14ac:dyDescent="0.2">
      <c r="B98" s="5" t="s">
        <v>150</v>
      </c>
    </row>
    <row r="99" spans="2:2" x14ac:dyDescent="0.2">
      <c r="B99" s="5" t="s">
        <v>151</v>
      </c>
    </row>
    <row r="101" spans="2:2" ht="25.5" x14ac:dyDescent="0.2">
      <c r="B101" s="5" t="s">
        <v>52</v>
      </c>
    </row>
  </sheetData>
  <sheetProtection sheet="1" objects="1" scenarios="1"/>
  <dataConsolidate/>
  <phoneticPr fontId="0" type="noConversion"/>
  <pageMargins left="0.75" right="0.75" top="1" bottom="1" header="0" footer="0"/>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boolean>false</boolean>
</file>

<file path=customXml/item10.xml><?xml version="1.0" encoding="utf-8"?>
<cdm:cachedDataManifest xmlns:cdm="http://schemas.microsoft.com/2004/VisualStudio/Tools/Applications/CachedDataManifest.xsd" cdm:revision="1">
  <cdm:view cdm:viewId="Fujitsu.Prisme.Excel.FIE.ThisWorkbook">
    <cdm:dataInstance cdm:dataId="FIEversion" cdm:dataType="System.Int32, mscorlib, Version=2.0.0.0, Culture=neutral, PublicKeyToken=b77a5c561934e089"/>
    <cdm:dataInstance cdm:dataId="FIEversionMin" cdm:dataType="System.Int32, mscorlib, Version=2.0.0.0, Culture=neutral, PublicKeyToken=b77a5c561934e089"/>
    <cdm:dataInstance cdm:dataId="FIEversionMax" cdm:dataType="System.Int32, mscorlib, Version=2.0.0.0, Culture=neutral, PublicKeyToken=b77a5c561934e089"/>
    <cdm:dataInstance cdm:dataId="EnableBudgetInput" cdm:dataType="System.Boolean, mscorlib, Version=2.0.0.0, Culture=neutral, PublicKeyToken=b77a5c561934e089"/>
    <cdm:dataInstance cdm:dataId="LockAccountnumColumn" cdm:dataType="System.Boolean, mscorlib, Version=2.0.0.0, Culture=neutral, PublicKeyToken=b77a5c561934e089"/>
    <cdm:dataInstance cdm:dataId="EnableSDabsence" cdm:dataType="System.Boolean, mscorlib, Version=2.0.0.0, Culture=neutral, PublicKeyToken=b77a5c561934e089"/>
    <cdm:dataInstance cdm:dataId="EnableLedgerJournal" cdm:dataType="System.Boolean, mscorlib, Version=2.0.0.0, Culture=neutral, PublicKeyToken=b77a5c561934e089"/>
    <cdm:dataInstance cdm:dataId="AxConfiguration" cdm:dataType="System.String, mscorlib, Version=2.0.0.0, Culture=neutral, PublicKeyToken=b77a5c561934e089"/>
    <cdm:dataInstance cdm:dataId="initialCompany" cdm:dataType="System.String, mscorlib, Version=2.0.0.0, Culture=neutral, PublicKeyToken=b77a5c561934e089"/>
    <cdm:dataInstance cdm:dataId="AxKeepConnection" cdm:dataType="System.Boolean, mscorlib, Version=2.0.0.0, Culture=neutral, PublicKeyToken=b77a5c561934e089"/>
    <cdm:dataInstance cdm:dataId="AppendDocuBudget" cdm:dataType="System.Boolean, mscorlib, Version=2.0.0.0, Culture=neutral, PublicKeyToken=b77a5c561934e089"/>
    <cdm:dataInstance cdm:dataId="AppendDocuJournal" cdm:dataType="System.Boolean, mscorlib, Version=2.0.0.0, Culture=neutral, PublicKeyToken=b77a5c561934e089"/>
    <cdm:dataInstance cdm:dataId="FIEversionCache" cdm:dataType="System.Int32, mscorlib, Version=2.0.0.0, Culture=neutral, PublicKeyToken=b77a5c561934e089"/>
    <cdm:dataInstance cdm:dataId="GetDataStart" cdm:dataType="System.DateTime, mscorlib, Version=2.0.0.0, Culture=neutral, PublicKeyToken=b77a5c561934e089"/>
    <cdm:dataInstance cdm:dataId="GetDataEnd" cdm:dataType="System.DateTime, mscorlib, Version=2.0.0.0, Culture=neutral, PublicKeyToken=b77a5c561934e089"/>
  </cdm:view>
</cdm:cachedDataManifest>
</file>

<file path=customXml/item11.xml><?xml version="1.0" encoding="utf-8"?>
<boolean>false</boolean>
</file>

<file path=customXml/item12.xml><?xml version="1.0" encoding="utf-8"?>
<int>5000700</int>
</file>

<file path=customXml/item13.xml><?xml version="1.0" encoding="utf-8"?>
<boolean>false</boolean>
</file>

<file path=customXml/item14.xml><?xml version="1.0" encoding="utf-8"?>
<?mso-contentType ?>
<FormTemplates xmlns="http://schemas.microsoft.com/sharepoint/v3/contenttype/forms">
  <Display>DocumentLibraryForm</Display>
  <Edit>DocumentLibraryForm</Edit>
  <New>DocumentLibraryForm</New>
</FormTemplates>
</file>

<file path=customXml/item15.xml><?xml version="1.0" encoding="utf-8"?>
<int>4000401</int>
</file>

<file path=customXml/item16.xml><?xml version="1.0" encoding="utf-8"?>
<boolean>false</boolean>
</file>

<file path=customXml/item17.xml><?xml version="1.0" encoding="utf-8"?>
<string>\\573ax2009aos\configurations$\ClientConfig_drift_x64.axc</string>
</file>

<file path=customXml/item18.xml><?xml version="1.0" encoding="utf-8"?>
<string/>
</file>

<file path=customXml/item19.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int>5000700</int>
</file>

<file path=customXml/item20.xml><?xml version="1.0" encoding="utf-8"?>
<p:properties xmlns:p="http://schemas.microsoft.com/office/2006/metadata/properties" xmlns:xsi="http://www.w3.org/2001/XMLSchema-instance" xmlns:pc="http://schemas.microsoft.com/office/infopath/2007/PartnerControls">
  <documentManagement>
    <AccessLevelName xmlns="d08b57ff-b9b7-4581-975d-98f87b579a51">Åben</AccessLevelName>
    <SortOrder xmlns="d08b57ff-b9b7-4581-975d-98f87b579a51">2</SortOrder>
    <MeetingStartDate xmlns="d08b57ff-b9b7-4581-975d-98f87b579a51">2018-05-14T11:00:00+00:00</MeetingStartDate>
    <EnclosureFileNumber xmlns="d08b57ff-b9b7-4581-975d-98f87b579a51">49200/18</EnclosureFileNumber>
    <AgendaId xmlns="d08b57ff-b9b7-4581-975d-98f87b579a51">8309</AgendaId>
    <AccessLevel xmlns="d08b57ff-b9b7-4581-975d-98f87b579a51">1</AccessLevel>
    <EnclosureType xmlns="d08b57ff-b9b7-4581-975d-98f87b579a51">Enclosure</EnclosureType>
    <CommitteeName xmlns="d08b57ff-b9b7-4581-975d-98f87b579a51">Udvalget for Børn og Læring</CommitteeName>
    <FusionId xmlns="d08b57ff-b9b7-4581-975d-98f87b579a51">2851200</FusionId>
    <AgendaAccessLevelName xmlns="d08b57ff-b9b7-4581-975d-98f87b579a51">Åben</AgendaAccessLevelName>
    <UNC xmlns="d08b57ff-b9b7-4581-975d-98f87b579a51">2591896</UNC>
    <MeetingTitle xmlns="d08b57ff-b9b7-4581-975d-98f87b579a51">14-05-2018</MeetingTitle>
    <MeetingDateAndTime xmlns="d08b57ff-b9b7-4581-975d-98f87b579a51">14-05-2018 fra 13:00 - 16:30</MeetingDateAndTime>
    <MeetingEndDate xmlns="d08b57ff-b9b7-4581-975d-98f87b579a51">2018-05-14T14:30:00+00:00</MeetingEndDate>
    <PWDescription xmlns="d08b57ff-b9b7-4581-975d-98f87b579a51">Budget oversigt</PWDescription>
    <PWFileType xmlns="d08b57ff-b9b7-4581-975d-98f87b579a51">.XLSX</PWFileType>
    <DocumentType xmlns="d08b57ff-b9b7-4581-975d-98f87b579a51"/>
  </documentManagement>
</p:properties>
</file>

<file path=customXml/item3.xml><?xml version="1.0" encoding="utf-8"?>
<dateTime>2018-03-31T16:18:10.5673216+02:00</dateTime>
</file>

<file path=customXml/item4.xml><?xml version="1.0" encoding="utf-8"?>
<cdim:cachedDataItemMap xmlns:cdim="http://schemas.microsoft.com/visualStudio/vsto/2006/03/mappings">
  <cdim:item xmlns:cdim="http://schemas.microsoft.com/visualStudio/vsto/2006/03/mappings" cdim:sourceId="Fujitsu.Prisme.Excel.FIE.ThisWorkbook]FIEversion]Xml" cdim:partId="{613BC4A2-8A46-49FB-B13A-55539DB648D6}"/>
  <cdim:item xmlns:cdim="http://schemas.microsoft.com/visualStudio/vsto/2006/03/mappings" cdim:sourceId="Fujitsu.Prisme.Excel.FIE.ThisWorkbook]FIEversionMin]Xml" cdim:partId="{060AC7E9-A291-4EEA-B405-5BD46D57BEB6}"/>
  <cdim:item xmlns:cdim="http://schemas.microsoft.com/visualStudio/vsto/2006/03/mappings" cdim:sourceId="Fujitsu.Prisme.Excel.FIE.ThisWorkbook]FIEversionMax]Xml" cdim:partId="{006E8EAE-C3AF-4322-9CF5-5F3BD4485C17}"/>
  <cdim:item xmlns:cdim="http://schemas.microsoft.com/visualStudio/vsto/2006/03/mappings" cdim:sourceId="Fujitsu.Prisme.Excel.FIE.ThisWorkbook]EnableBudgetInput]Xml" cdim:partId="{B426AB0C-B420-495F-86EE-BFDEB54B88BB}"/>
  <cdim:item xmlns:cdim="http://schemas.microsoft.com/visualStudio/vsto/2006/03/mappings" cdim:sourceId="Fujitsu.Prisme.Excel.FIE.ThisWorkbook]LockAccountnumColumn]Xml" cdim:partId="{962EED46-2AAF-4FF6-BD5C-C6EEBE6FF75A}"/>
  <cdim:item xmlns:cdim="http://schemas.microsoft.com/visualStudio/vsto/2006/03/mappings" cdim:sourceId="Fujitsu.Prisme.Excel.FIE.ThisWorkbook]EnableSDabsence]Xml" cdim:partId="{E5CA671A-94A5-4DF0-8C38-BA3A1C8A5351}"/>
  <cdim:item xmlns:cdim="http://schemas.microsoft.com/visualStudio/vsto/2006/03/mappings" cdim:sourceId="Fujitsu.Prisme.Excel.FIE.ThisWorkbook]EnableLedgerJournal]Xml" cdim:partId="{9A6186F5-EB8C-495C-BB53-BDA6E2297F07}"/>
  <cdim:item xmlns:cdim="http://schemas.microsoft.com/visualStudio/vsto/2006/03/mappings" cdim:sourceId="Fujitsu.Prisme.Excel.FIE.ThisWorkbook]AxConfiguration]Xml" cdim:partId="{FA089502-F17B-4C81-92DE-7E478B6F1642}"/>
  <cdim:item xmlns:cdim="http://schemas.microsoft.com/visualStudio/vsto/2006/03/mappings" cdim:sourceId="Fujitsu.Prisme.Excel.FIE.ThisWorkbook]initialCompany]Xml" cdim:partId="{0BCECD0A-B85E-40E3-8D47-96357F60195A}"/>
  <cdim:item xmlns:cdim="http://schemas.microsoft.com/visualStudio/vsto/2006/03/mappings" cdim:sourceId="Fujitsu.Prisme.Excel.FIE.ThisWorkbook]AxKeepConnection]Xml" cdim:partId="{ED607036-B5CA-4E6F-BCA9-23A546463CCA}"/>
  <cdim:item xmlns:cdim="http://schemas.microsoft.com/visualStudio/vsto/2006/03/mappings" cdim:sourceId="Fujitsu.Prisme.Excel.FIE.ThisWorkbook]AppendDocuBudget]Xml" cdim:partId="{0F40BEA4-14E9-4B17-B0DA-93677BBEE0FE}"/>
  <cdim:item xmlns:cdim="http://schemas.microsoft.com/visualStudio/vsto/2006/03/mappings" cdim:sourceId="Fujitsu.Prisme.Excel.FIE.ThisWorkbook]AppendDocuJournal]Xml" cdim:partId="{A8E03ACB-CFBC-4C7D-A8B1-9181D5359AD3}"/>
  <cdim:item xmlns:cdim="http://schemas.microsoft.com/visualStudio/vsto/2006/03/mappings" cdim:sourceId="Fujitsu.Prisme.Excel.FIE.ThisWorkbook]FIEversionCache]Xml" cdim:partId="{FC0A50F8-8CDA-40B7-A34D-67C6B265209F}"/>
  <cdim:item xmlns:cdim="http://schemas.microsoft.com/visualStudio/vsto/2006/03/mappings" cdim:sourceId="Fujitsu.Prisme.Excel.FIE.ThisWorkbook]GetDataStart]Xml" cdim:partId="{03A765B8-94C9-4C85-B087-121B5ABD40FB}"/>
  <cdim:item xmlns:cdim="http://schemas.microsoft.com/visualStudio/vsto/2006/03/mappings" cdim:sourceId="Fujitsu.Prisme.Excel.FIE.ThisWorkbook]GetDataEnd]Xml" cdim:partId="{55765FFD-118B-4D76-9E10-DC8A56C9FA9F}"/>
</cdim:cachedDataItemMap>
</file>

<file path=customXml/item5.xml><?xml version="1.0" encoding="utf-8"?>
<boolean>false</boolean>
</file>

<file path=customXml/item6.xml><?xml version="1.0" encoding="utf-8"?>
<dateTime>2018-03-31T16:17:24.5068069+02:00</dateTime>
</file>

<file path=customXml/item7.xml><?xml version="1.0" encoding="utf-8"?>
<boolean>false</boolean>
</file>

<file path=customXml/item8.xml><?xml version="1.0" encoding="utf-8"?>
<boolean>false</boolean>
</file>

<file path=customXml/item9.xml><?xml version="1.0" encoding="utf-8"?>
<int>4000401</int>
</file>

<file path=customXml/itemProps1.xml><?xml version="1.0" encoding="utf-8"?>
<ds:datastoreItem xmlns:ds="http://schemas.openxmlformats.org/officeDocument/2006/customXml" ds:itemID="{A8E03ACB-CFBC-4C7D-A8B1-9181D5359AD3}"/>
</file>

<file path=customXml/itemProps10.xml><?xml version="1.0" encoding="utf-8"?>
<ds:datastoreItem xmlns:ds="http://schemas.openxmlformats.org/officeDocument/2006/customXml" ds:itemID="{AE471E1A-DFE4-46FC-BE57-4AEBD262FE30}"/>
</file>

<file path=customXml/itemProps11.xml><?xml version="1.0" encoding="utf-8"?>
<ds:datastoreItem xmlns:ds="http://schemas.openxmlformats.org/officeDocument/2006/customXml" ds:itemID="{B426AB0C-B420-495F-86EE-BFDEB54B88BB}"/>
</file>

<file path=customXml/itemProps12.xml><?xml version="1.0" encoding="utf-8"?>
<ds:datastoreItem xmlns:ds="http://schemas.openxmlformats.org/officeDocument/2006/customXml" ds:itemID="{006E8EAE-C3AF-4322-9CF5-5F3BD4485C17}"/>
</file>

<file path=customXml/itemProps13.xml><?xml version="1.0" encoding="utf-8"?>
<ds:datastoreItem xmlns:ds="http://schemas.openxmlformats.org/officeDocument/2006/customXml" ds:itemID="{0F40BEA4-14E9-4B17-B0DA-93677BBEE0FE}"/>
</file>

<file path=customXml/itemProps14.xml><?xml version="1.0" encoding="utf-8"?>
<ds:datastoreItem xmlns:ds="http://schemas.openxmlformats.org/officeDocument/2006/customXml" ds:itemID="{15EEC27B-4F75-4619-8F3E-B74238662A38}"/>
</file>

<file path=customXml/itemProps15.xml><?xml version="1.0" encoding="utf-8"?>
<ds:datastoreItem xmlns:ds="http://schemas.openxmlformats.org/officeDocument/2006/customXml" ds:itemID="{060AC7E9-A291-4EEA-B405-5BD46D57BEB6}"/>
</file>

<file path=customXml/itemProps16.xml><?xml version="1.0" encoding="utf-8"?>
<ds:datastoreItem xmlns:ds="http://schemas.openxmlformats.org/officeDocument/2006/customXml" ds:itemID="{962EED46-2AAF-4FF6-BD5C-C6EEBE6FF75A}"/>
</file>

<file path=customXml/itemProps17.xml><?xml version="1.0" encoding="utf-8"?>
<ds:datastoreItem xmlns:ds="http://schemas.openxmlformats.org/officeDocument/2006/customXml" ds:itemID="{FA089502-F17B-4C81-92DE-7E478B6F1642}"/>
</file>

<file path=customXml/itemProps18.xml><?xml version="1.0" encoding="utf-8"?>
<ds:datastoreItem xmlns:ds="http://schemas.openxmlformats.org/officeDocument/2006/customXml" ds:itemID="{0BCECD0A-B85E-40E3-8D47-96357F60195A}"/>
</file>

<file path=customXml/itemProps19.xml><?xml version="1.0" encoding="utf-8"?>
<ds:datastoreItem xmlns:ds="http://schemas.openxmlformats.org/officeDocument/2006/customXml" ds:itemID="{9FCD1AB1-CAB0-4D5F-B789-E0A469635ED4}"/>
</file>

<file path=customXml/itemProps2.xml><?xml version="1.0" encoding="utf-8"?>
<ds:datastoreItem xmlns:ds="http://schemas.openxmlformats.org/officeDocument/2006/customXml" ds:itemID="{FC0A50F8-8CDA-40B7-A34D-67C6B265209F}"/>
</file>

<file path=customXml/itemProps20.xml><?xml version="1.0" encoding="utf-8"?>
<ds:datastoreItem xmlns:ds="http://schemas.openxmlformats.org/officeDocument/2006/customXml" ds:itemID="{2B441C28-BA9F-4EA1-A4D5-D81EB05074C1}"/>
</file>

<file path=customXml/itemProps3.xml><?xml version="1.0" encoding="utf-8"?>
<ds:datastoreItem xmlns:ds="http://schemas.openxmlformats.org/officeDocument/2006/customXml" ds:itemID="{55765FFD-118B-4D76-9E10-DC8A56C9FA9F}"/>
</file>

<file path=customXml/itemProps4.xml><?xml version="1.0" encoding="utf-8"?>
<ds:datastoreItem xmlns:ds="http://schemas.openxmlformats.org/officeDocument/2006/customXml" ds:itemID="{94D538E2-38CE-446A-B2E1-99DABEBF509E}"/>
</file>

<file path=customXml/itemProps5.xml><?xml version="1.0" encoding="utf-8"?>
<ds:datastoreItem xmlns:ds="http://schemas.openxmlformats.org/officeDocument/2006/customXml" ds:itemID="{ED607036-B5CA-4E6F-BCA9-23A546463CCA}"/>
</file>

<file path=customXml/itemProps6.xml><?xml version="1.0" encoding="utf-8"?>
<ds:datastoreItem xmlns:ds="http://schemas.openxmlformats.org/officeDocument/2006/customXml" ds:itemID="{03A765B8-94C9-4C85-B087-121B5ABD40FB}"/>
</file>

<file path=customXml/itemProps7.xml><?xml version="1.0" encoding="utf-8"?>
<ds:datastoreItem xmlns:ds="http://schemas.openxmlformats.org/officeDocument/2006/customXml" ds:itemID="{9A6186F5-EB8C-495C-BB53-BDA6E2297F07}"/>
</file>

<file path=customXml/itemProps8.xml><?xml version="1.0" encoding="utf-8"?>
<ds:datastoreItem xmlns:ds="http://schemas.openxmlformats.org/officeDocument/2006/customXml" ds:itemID="{E5CA671A-94A5-4DF0-8C38-BA3A1C8A5351}"/>
</file>

<file path=customXml/itemProps9.xml><?xml version="1.0" encoding="utf-8"?>
<ds:datastoreItem xmlns:ds="http://schemas.openxmlformats.org/officeDocument/2006/customXml" ds:itemID="{613BC4A2-8A46-49FB-B13A-55539DB648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36</vt:i4>
      </vt:variant>
    </vt:vector>
  </HeadingPairs>
  <TitlesOfParts>
    <vt:vector size="39" baseType="lpstr">
      <vt:lpstr>Hent Data</vt:lpstr>
      <vt:lpstr>Rapport</vt:lpstr>
      <vt:lpstr>Vejledning</vt:lpstr>
      <vt:lpstr>AccountNumArea</vt:lpstr>
      <vt:lpstr>AdoptedDateCodeArea</vt:lpstr>
      <vt:lpstr>AdoptedDateFromArea</vt:lpstr>
      <vt:lpstr>AdoptedDateToArea</vt:lpstr>
      <vt:lpstr>AmountDisplayArea</vt:lpstr>
      <vt:lpstr>AmountInclTaxArea</vt:lpstr>
      <vt:lpstr>BaseYearArea</vt:lpstr>
      <vt:lpstr>BudgetCommentArea</vt:lpstr>
      <vt:lpstr>BudgetModelArea</vt:lpstr>
      <vt:lpstr>BudgetNormalPrimoArea</vt:lpstr>
      <vt:lpstr>ColumndefinitionArea</vt:lpstr>
      <vt:lpstr>CommissionsArea</vt:lpstr>
      <vt:lpstr>ComputationProgressingMark</vt:lpstr>
      <vt:lpstr>ComputeColumnArea</vt:lpstr>
      <vt:lpstr>CreatedDateCodeArea</vt:lpstr>
      <vt:lpstr>CreatedDateFromArea</vt:lpstr>
      <vt:lpstr>CreatedDateToArea</vt:lpstr>
      <vt:lpstr>DataAreaArea</vt:lpstr>
      <vt:lpstr>DimensionSelectionArea</vt:lpstr>
      <vt:lpstr>FactorArea</vt:lpstr>
      <vt:lpstr>FromDateArea</vt:lpstr>
      <vt:lpstr>IncludeInactiveArea</vt:lpstr>
      <vt:lpstr>JournalDataAreaArea</vt:lpstr>
      <vt:lpstr>JournalDescriptionArea</vt:lpstr>
      <vt:lpstr>JournalLineArea</vt:lpstr>
      <vt:lpstr>JournalLineHeaderArea</vt:lpstr>
      <vt:lpstr>JournalNameArea</vt:lpstr>
      <vt:lpstr>ModificationTypeArea</vt:lpstr>
      <vt:lpstr>NetExpenserevenueArea</vt:lpstr>
      <vt:lpstr>PeriodCodeArea</vt:lpstr>
      <vt:lpstr>PriceFluctArea</vt:lpstr>
      <vt:lpstr>PriceLevelArea</vt:lpstr>
      <vt:lpstr>RowTypeArea</vt:lpstr>
      <vt:lpstr>SDabsenceTypeArea</vt:lpstr>
      <vt:lpstr>TextDimensionArea</vt:lpstr>
      <vt:lpstr>ToDateArea</vt:lpstr>
    </vt:vector>
  </TitlesOfParts>
  <Company>ICL Invia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-14-05-2018 - Bilag 71.02 Budget Børn og Læring - specifikation til udvalgsmøde april 2018</dc:title>
  <dc:creator>Johan Brøndsted - Økonomi</dc:creator>
  <cp:lastModifiedBy>Jette Poulsen</cp:lastModifiedBy>
  <cp:lastPrinted>2018-04-13T06:06:54Z</cp:lastPrinted>
  <dcterms:created xsi:type="dcterms:W3CDTF">2002-12-06T13:51:06Z</dcterms:created>
  <dcterms:modified xsi:type="dcterms:W3CDTF">2018-04-13T06:06:59Z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https://www.kundeweb.fujitsu.dk/download/prisme/FIE/Appl/Fujitsu.Prisme.Excel.FIE.vsto|a300fdcb-b069-480a-bb30-39849f0359df</vt:lpwstr>
  </property>
  <property fmtid="{D5CDD505-2E9C-101B-9397-08002B2CF9AE}" pid="3" name="_AssemblyName">
    <vt:lpwstr>4E3C66D5-58D4-491E-A7D4-64AF99AF6E8B</vt:lpwstr>
  </property>
  <property fmtid="{D5CDD505-2E9C-101B-9397-08002B2CF9AE}" pid="4" name="ContentTypeId">
    <vt:lpwstr>0x0101003D7BFBD5F481E14985D820F2A1C38BC800C867DCA9723D5D41B98144D00A8161C2</vt:lpwstr>
  </property>
</Properties>
</file>